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defaultThemeVersion="124226"/>
  <mc:AlternateContent xmlns:mc="http://schemas.openxmlformats.org/markup-compatibility/2006">
    <mc:Choice Requires="x15">
      <x15ac:absPath xmlns:x15ac="http://schemas.microsoft.com/office/spreadsheetml/2010/11/ac" url="\\10.106.1.20\proiecte\12. DIVERSE\Karcsi\NK_concurs conferentiar_UAUIM\UAUIM_Concurs Conferentiar_NK-Documente\"/>
    </mc:Choice>
  </mc:AlternateContent>
  <xr:revisionPtr revIDLastSave="0" documentId="13_ncr:1_{6CCA9709-3EB3-46D2-BDEC-72A354307B2B}" xr6:coauthVersionLast="40" xr6:coauthVersionMax="47" xr10:uidLastSave="{00000000-0000-0000-0000-000000000000}"/>
  <bookViews>
    <workbookView xWindow="0" yWindow="0" windowWidth="28800" windowHeight="12165" tabRatio="928" firstSheet="2" activeTab="19"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_xlnm.Print_Titles" localSheetId="3">'Descriere indicatori'!$3:$3</definedName>
    <definedName name="_xlnm.Print_Titles" localSheetId="2">'Fisa verificare'!$10:$10</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I11a!$A$1:$I$23</definedName>
    <definedName name="_xlnm.Print_Area" localSheetId="16">I11b!$A$1:$H$20</definedName>
    <definedName name="_xlnm.Print_Area" localSheetId="17">I11c!$A$1:$G$20</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I14c!$A$1:$H$23</definedName>
    <definedName name="_xlnm.Print_Area" localSheetId="23">'I15'!$A$1:$H$22</definedName>
    <definedName name="_xlnm.Print_Area" localSheetId="24">'I16'!$A$1:$D$20</definedName>
    <definedName name="_xlnm.Print_Area" localSheetId="25">'I17'!$A$1:$D$20</definedName>
    <definedName name="_xlnm.Print_Area" localSheetId="26">'I18'!$A$1:$D$34</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'I3'!$A$1:$I$28</definedName>
    <definedName name="_xlnm.Print_Area" localSheetId="8">'I4'!$A$1:$I$44</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0" i="34" l="1"/>
  <c r="A22" i="13"/>
  <c r="A7" i="22" l="1"/>
  <c r="A19" i="28"/>
  <c r="I23" i="14" l="1"/>
  <c r="H20" i="37"/>
  <c r="A22" i="4"/>
  <c r="A7" i="26"/>
  <c r="D20" i="24"/>
  <c r="H21" i="34"/>
  <c r="I26" i="6"/>
  <c r="I20" i="10"/>
  <c r="G20" i="28"/>
  <c r="H20" i="15"/>
  <c r="H20" i="16"/>
  <c r="A22" i="15" l="1"/>
  <c r="A4" i="5"/>
  <c r="A7" i="10"/>
  <c r="A1" i="14" l="1"/>
  <c r="D32" i="20"/>
  <c r="A23" i="13" l="1"/>
  <c r="A22" i="37"/>
  <c r="A7" i="37"/>
  <c r="G20" i="37" s="1"/>
  <c r="D29" i="36"/>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E20" i="26"/>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D20" i="22"/>
  <c r="E20" i="21"/>
  <c r="D33" i="36" s="1"/>
  <c r="A11" i="21"/>
  <c r="A12" i="21" s="1"/>
  <c r="A13" i="21" s="1"/>
  <c r="A14" i="21" s="1"/>
  <c r="A15" i="21" s="1"/>
  <c r="A16" i="21" s="1"/>
  <c r="A17" i="21" s="1"/>
  <c r="A18" i="21" s="1"/>
  <c r="A19" i="21" s="1"/>
  <c r="A7" i="21"/>
  <c r="D20" i="21" s="1"/>
  <c r="A34" i="20"/>
  <c r="A11" i="20"/>
  <c r="A12" i="20" s="1"/>
  <c r="A13" i="20" s="1"/>
  <c r="A14" i="20" s="1"/>
  <c r="A15" i="20" s="1"/>
  <c r="A16" i="20" s="1"/>
  <c r="A17" i="20" s="1"/>
  <c r="A18" i="20" s="1"/>
  <c r="A7" i="20"/>
  <c r="C32"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42" i="7"/>
  <c r="D14" i="36" s="1"/>
  <c r="I20" i="8"/>
  <c r="D15" i="36" s="1"/>
  <c r="A22" i="12"/>
  <c r="A22" i="11"/>
  <c r="A22" i="10"/>
  <c r="A22" i="8"/>
  <c r="A44" i="7"/>
  <c r="A28" i="6"/>
  <c r="A22"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1" i="34" s="1"/>
  <c r="A23" i="34"/>
  <c r="D28" i="36"/>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22" i="16"/>
  <c r="A7" i="16"/>
  <c r="G20" i="16" s="1"/>
  <c r="A11" i="16"/>
  <c r="A12" i="16" s="1"/>
  <c r="A13" i="16" s="1"/>
  <c r="A14" i="16" s="1"/>
  <c r="A15" i="16" s="1"/>
  <c r="A16" i="16" s="1"/>
  <c r="A17" i="16" s="1"/>
  <c r="A18" i="16" s="1"/>
  <c r="A19" i="16" s="1"/>
  <c r="A11" i="15"/>
  <c r="A12" i="15" s="1"/>
  <c r="A13" i="15" s="1"/>
  <c r="A14" i="15" s="1"/>
  <c r="A15" i="15" s="1"/>
  <c r="A16" i="15" s="1"/>
  <c r="A17" i="15" s="1"/>
  <c r="A18" i="15" s="1"/>
  <c r="A19" i="15" s="1"/>
  <c r="A7" i="15"/>
  <c r="G20" i="15" s="1"/>
  <c r="A11" i="28"/>
  <c r="A12" i="28" s="1"/>
  <c r="A13" i="28" s="1"/>
  <c r="A14" i="28" s="1"/>
  <c r="A15" i="28" s="1"/>
  <c r="A16" i="28" s="1"/>
  <c r="A17" i="28" s="1"/>
  <c r="A18" i="28" s="1"/>
  <c r="A7" i="28"/>
  <c r="F20" i="28" s="1"/>
  <c r="A11" i="29"/>
  <c r="A12" i="29" s="1"/>
  <c r="A13" i="29" s="1"/>
  <c r="A14" i="29" s="1"/>
  <c r="A15" i="29" s="1"/>
  <c r="A16" i="29" s="1"/>
  <c r="A17" i="29" s="1"/>
  <c r="A18" i="29" s="1"/>
  <c r="A19" i="29" s="1"/>
  <c r="A7" i="29"/>
  <c r="G20" i="29" s="1"/>
  <c r="A11" i="14"/>
  <c r="A12" i="14" s="1"/>
  <c r="A13" i="14" s="1"/>
  <c r="A14" i="14" s="1"/>
  <c r="A15" i="14" s="1"/>
  <c r="A16" i="14" s="1"/>
  <c r="A17" i="14" s="1"/>
  <c r="A7" i="14"/>
  <c r="H23" i="14" s="1"/>
  <c r="A11" i="13"/>
  <c r="A12" i="13" s="1"/>
  <c r="A13" i="13" s="1"/>
  <c r="A14" i="13" s="1"/>
  <c r="A15" i="13" s="1"/>
  <c r="A16" i="13" s="1"/>
  <c r="A17" i="13" s="1"/>
  <c r="A18" i="13" s="1"/>
  <c r="A19" i="13" s="1"/>
  <c r="A7" i="13"/>
  <c r="H20" i="13" s="1"/>
  <c r="A11" i="6"/>
  <c r="A12" i="6" s="1"/>
  <c r="A13" i="6" s="1"/>
  <c r="A14" i="6" s="1"/>
  <c r="A15" i="6" s="1"/>
  <c r="A16" i="6" s="1"/>
  <c r="A17" i="6" s="1"/>
  <c r="I20" i="12"/>
  <c r="D19" i="36" s="1"/>
  <c r="A11" i="12"/>
  <c r="A12" i="12" s="1"/>
  <c r="A13" i="12" s="1"/>
  <c r="A14" i="12" s="1"/>
  <c r="A15" i="12" s="1"/>
  <c r="A16" i="12" s="1"/>
  <c r="A17" i="12" s="1"/>
  <c r="A18" i="12" s="1"/>
  <c r="A19" i="12" s="1"/>
  <c r="A7" i="12"/>
  <c r="H20" i="12" s="1"/>
  <c r="A7" i="11"/>
  <c r="H20" i="11" s="1"/>
  <c r="H20" i="10"/>
  <c r="A7" i="9"/>
  <c r="H20" i="9" s="1"/>
  <c r="A7" i="8"/>
  <c r="H20" i="8" s="1"/>
  <c r="A7" i="7"/>
  <c r="H42" i="7" s="1"/>
  <c r="A7" i="6"/>
  <c r="H26"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28"/>
  <c r="A1" i="29"/>
  <c r="A1" i="15"/>
  <c r="A1" i="16"/>
  <c r="A1" i="17"/>
  <c r="A1" i="30"/>
  <c r="A1" i="18"/>
  <c r="A1" i="19"/>
  <c r="A1" i="20"/>
  <c r="A1" i="21"/>
  <c r="A1" i="22"/>
  <c r="A1" i="23"/>
  <c r="A1" i="24"/>
  <c r="A1" i="25"/>
  <c r="A1" i="26"/>
  <c r="A1" i="4"/>
  <c r="I20" i="13"/>
  <c r="D20" i="36" s="1"/>
  <c r="D23" i="36"/>
  <c r="D25" i="36"/>
  <c r="D36" i="36"/>
  <c r="D32" i="36"/>
  <c r="D20" i="18"/>
  <c r="D30" i="36" s="1"/>
  <c r="H20" i="30"/>
  <c r="D27" i="36" s="1"/>
  <c r="D24" i="36"/>
  <c r="H20" i="29"/>
  <c r="D22" i="36" s="1"/>
  <c r="D21" i="36"/>
  <c r="I20" i="5"/>
  <c r="D12" i="36" s="1"/>
  <c r="D20" i="19"/>
  <c r="D17" i="36"/>
  <c r="D13" i="36"/>
  <c r="I20" i="4"/>
  <c r="A13" i="7" l="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18" i="14"/>
  <c r="A18" i="6"/>
  <c r="D43" i="36"/>
  <c r="D31" i="36"/>
  <c r="D42" i="36" s="1"/>
  <c r="D11" i="36"/>
  <c r="D35" i="36"/>
  <c r="D41" i="36" l="1"/>
  <c r="D44" i="36" s="1"/>
</calcChain>
</file>

<file path=xl/sharedStrings.xml><?xml version="1.0" encoding="utf-8"?>
<sst xmlns="http://schemas.openxmlformats.org/spreadsheetml/2006/main" count="1116" uniqueCount="587">
  <si>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</si>
  <si>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</si>
  <si>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</si>
  <si>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</si>
  <si>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</si>
  <si>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</si>
  <si>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</si>
  <si>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</si>
  <si>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</si>
  <si>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</si>
  <si>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</si>
  <si>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</si>
  <si>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</si>
  <si>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</si>
  <si>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</si>
  <si>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</si>
  <si>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</si>
  <si>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</si>
  <si>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</si>
  <si>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</si>
  <si>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</si>
  <si>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</si>
  <si>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</si>
  <si>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</si>
  <si>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</si>
  <si>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</si>
  <si>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</si>
  <si>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</si>
  <si>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</si>
  <si>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</si>
  <si>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</si>
  <si>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</si>
  <si>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</si>
  <si>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</si>
  <si>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</si>
  <si>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</si>
  <si>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</si>
  <si>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</si>
  <si>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</si>
  <si>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</si>
  <si>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</si>
  <si>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</si>
  <si>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</si>
  <si>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</si>
  <si>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</si>
  <si>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</si>
  <si>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</si>
  <si>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</si>
  <si>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</si>
  <si>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</si>
  <si>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</si>
  <si>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</si>
  <si>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</si>
  <si>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</si>
  <si>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</si>
  <si>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</si>
  <si>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</si>
  <si>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</si>
  <si>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</si>
  <si>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</si>
  <si>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</si>
  <si>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</si>
  <si>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</si>
  <si>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</si>
  <si>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</si>
  <si>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</si>
  <si>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</si>
  <si>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</si>
  <si>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</si>
  <si>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</si>
  <si>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</si>
  <si>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</si>
  <si>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</si>
  <si>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</si>
  <si>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</si>
  <si>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</si>
  <si>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</si>
  <si>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</si>
  <si>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</si>
  <si>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</si>
  <si>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</si>
  <si>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</si>
  <si>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</si>
  <si>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</si>
  <si>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</si>
  <si>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</si>
  <si>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</si>
  <si>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</si>
  <si>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</si>
  <si>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</si>
  <si>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</si>
  <si>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</si>
  <si>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</si>
  <si>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</si>
  <si>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</si>
  <si>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</si>
  <si>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</si>
  <si>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</si>
  <si>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</si>
  <si>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</si>
  <si>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</si>
  <si>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</si>
  <si>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</si>
  <si>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</si>
  <si>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</si>
  <si>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</si>
  <si>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</si>
  <si>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</si>
  <si>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</si>
  <si>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</si>
  <si>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</si>
  <si>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</si>
  <si>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</si>
  <si>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</si>
  <si>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</si>
  <si>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</si>
  <si>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</si>
  <si>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</si>
  <si>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</si>
  <si>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</si>
  <si>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</si>
  <si>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</si>
  <si>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</si>
  <si>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</si>
  <si>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</si>
  <si>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</si>
  <si>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</si>
  <si>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</si>
  <si>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</si>
  <si>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</si>
  <si>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</si>
  <si>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</si>
  <si>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</si>
  <si>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</si>
  <si>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</si>
  <si>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</si>
  <si>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</si>
  <si>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</si>
  <si>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</si>
  <si>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</si>
  <si>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</si>
  <si>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</si>
  <si>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</si>
  <si>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</si>
  <si>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</si>
  <si>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</si>
  <si>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</si>
  <si>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</si>
  <si>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</si>
  <si>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</si>
  <si>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</si>
  <si>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</si>
  <si>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</si>
  <si>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</si>
  <si>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</si>
  <si>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</si>
  <si>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</si>
  <si>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</si>
  <si>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</si>
  <si>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</si>
  <si>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</si>
  <si>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</si>
  <si>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</si>
  <si>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</si>
  <si>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</si>
  <si>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</si>
  <si>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</si>
  <si>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</si>
  <si>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</si>
  <si>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</si>
  <si>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</si>
  <si>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</si>
  <si>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</si>
  <si>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</si>
  <si>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</si>
  <si>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</si>
  <si>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</si>
  <si>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</si>
  <si>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</si>
  <si>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</si>
  <si>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</si>
  <si>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</si>
  <si>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</si>
  <si>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</si>
  <si>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</si>
  <si>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</si>
  <si>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</si>
  <si>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</si>
  <si>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</si>
  <si>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</si>
  <si>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</si>
  <si>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</si>
  <si>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</si>
  <si>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</si>
  <si>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</si>
  <si>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</si>
  <si>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</si>
  <si>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</si>
  <si>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</si>
  <si>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</si>
  <si>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</si>
  <si>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</si>
  <si>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</si>
  <si>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</si>
  <si>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</si>
  <si>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</si>
  <si>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</si>
  <si>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</si>
  <si>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</si>
  <si>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</si>
  <si>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</si>
  <si>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</si>
  <si>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</si>
  <si>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</si>
  <si>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</si>
  <si>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</si>
  <si>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</si>
  <si>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</si>
  <si>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</si>
  <si>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</si>
  <si>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</si>
  <si>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</si>
  <si>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</si>
  <si>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</si>
  <si>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</si>
  <si>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</si>
  <si>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</si>
  <si>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</si>
  <si>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</si>
  <si>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</si>
  <si>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</si>
  <si>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</si>
  <si>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</si>
  <si>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</si>
  <si>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</si>
  <si>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</si>
  <si>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</si>
  <si>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</si>
  <si>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</si>
  <si>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</si>
  <si>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</si>
  <si>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</si>
  <si>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</si>
  <si>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</si>
  <si>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</si>
  <si>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</si>
  <si>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</si>
  <si>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</si>
  <si>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</si>
  <si>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</si>
  <si>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</si>
  <si>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</si>
  <si>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</si>
  <si>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</si>
  <si>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</si>
  <si>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</si>
  <si>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</si>
  <si>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</si>
  <si>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</si>
  <si>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</si>
  <si>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</si>
  <si>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</si>
  <si>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</si>
  <si>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</si>
  <si>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</si>
  <si>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</si>
  <si>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</si>
  <si>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</si>
  <si>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</si>
  <si>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</si>
  <si>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</si>
  <si>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</si>
  <si>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executat</t>
  </si>
  <si>
    <t>coautor</t>
  </si>
  <si>
    <t>Amenajare exterioara Arena Nationala Bucuresti</t>
  </si>
  <si>
    <t>Casa Olimpica - sediul COSR Bucuresti</t>
  </si>
  <si>
    <t>Centru Tehnic al FRF - Mogosoaia</t>
  </si>
  <si>
    <t>Bazin de inot acoperit Bucuresti</t>
  </si>
  <si>
    <t>UAUIM</t>
  </si>
  <si>
    <t>14/2008</t>
  </si>
  <si>
    <t>Piscina acoperita Timisoara</t>
  </si>
  <si>
    <t>A06/2003</t>
  </si>
  <si>
    <t>Univ Politehnica Timisoara</t>
  </si>
  <si>
    <t>autor</t>
  </si>
  <si>
    <t>A08/2005</t>
  </si>
  <si>
    <t>Ansamblu locuinte Carol Park - Bucuresti</t>
  </si>
  <si>
    <t>AI08/2006</t>
  </si>
  <si>
    <t>Extindere imobil birouri Radu-Voda - Bucuresti</t>
  </si>
  <si>
    <t>A09/2000</t>
  </si>
  <si>
    <t>ASE</t>
  </si>
  <si>
    <t>autorizat / in executie</t>
  </si>
  <si>
    <t>A09/2005</t>
  </si>
  <si>
    <t>CD01/2009</t>
  </si>
  <si>
    <t xml:space="preserve">FC Viitorul Constanta </t>
  </si>
  <si>
    <t>2 luni</t>
  </si>
  <si>
    <t>Graphic Studio</t>
  </si>
  <si>
    <t>Serile Zeppelin 32</t>
  </si>
  <si>
    <t>Dezvoltare Uzina Malaxa</t>
  </si>
  <si>
    <t>Dezbatere: reconversia Halei Laminor</t>
  </si>
  <si>
    <t>Remus Harsan/Dragos Perju</t>
  </si>
  <si>
    <t>Locuinta individuala str Cercelus</t>
  </si>
  <si>
    <t>Bienala de Arhitectura Bucuresti 2008</t>
  </si>
  <si>
    <t>978-973-0-06122-2</t>
  </si>
  <si>
    <t>Graphic Studio (Remus Harsan/Dragos Perju)</t>
  </si>
  <si>
    <t>Bazin de inot Timisoara</t>
  </si>
  <si>
    <t>Nominalizare Bienala de Arhitectura Bucuresti 2008</t>
  </si>
  <si>
    <t>70-71</t>
  </si>
  <si>
    <t>Imobil locuinte colective str Putul lui Zamfir</t>
  </si>
  <si>
    <t>973-0-21396-6</t>
  </si>
  <si>
    <t>Imobil Aleea Alexandru - consolidare si restaurare</t>
  </si>
  <si>
    <t>1842-2918</t>
  </si>
  <si>
    <t>Piscina acoperita si bazin exterior Timisoara</t>
  </si>
  <si>
    <t>Casa individuala Borsa Bucuresti</t>
  </si>
  <si>
    <t>Bloc de locuinte Bucuresti</t>
  </si>
  <si>
    <t>978-606-8026-27-5</t>
  </si>
  <si>
    <t>Igloo</t>
  </si>
  <si>
    <t>1583-7688</t>
  </si>
  <si>
    <t>Casa de Ceai a Reginei Maria Domeniu Bran</t>
  </si>
  <si>
    <t>Arhitectura</t>
  </si>
  <si>
    <t>1220-3254</t>
  </si>
  <si>
    <t>2/2016 (662)</t>
  </si>
  <si>
    <t>978-606-8026-13-8</t>
  </si>
  <si>
    <t>Casa Olimpica</t>
  </si>
  <si>
    <t>Locuinte colective din Romania nr 2 / Igloo / Trei apartamente surori</t>
  </si>
  <si>
    <t xml:space="preserve"> Igloo media</t>
  </si>
  <si>
    <t>Ozalid</t>
  </si>
  <si>
    <t>Arhitectura Romaneasca in detalii; Transformari / Casa de vacanta la Carpinis</t>
  </si>
  <si>
    <t>978-606-93327-2-6</t>
  </si>
  <si>
    <t>Case din Romania nr 8 / Igloo / Linistea orizontalei</t>
  </si>
  <si>
    <t>978-973-87938-9-7</t>
  </si>
  <si>
    <t>Locuinte colective din Romania nr 1 / Igloo / Ansamblu de locuinte Carol Park</t>
  </si>
  <si>
    <t>978-606-8026-13-81</t>
  </si>
  <si>
    <t xml:space="preserve">Case din Romania nr 1 / Igloo / Casa in Cotroceni </t>
  </si>
  <si>
    <t>Case din Romania nr 4 / Igloo / Casa in Carpinis</t>
  </si>
  <si>
    <t>978-606-8026-15-2</t>
  </si>
  <si>
    <t>13 birouri de arhitectura / Graphic Studio</t>
  </si>
  <si>
    <t>978-973-88404-8-5</t>
  </si>
  <si>
    <t>Casa din Carpinis</t>
  </si>
  <si>
    <t xml:space="preserve">Casa de Ceai a Reginei Maria </t>
  </si>
  <si>
    <t>50 de birouri de arhitectura / Graphic Studio</t>
  </si>
  <si>
    <t>Arbore Verde &amp; Business Media Group</t>
  </si>
  <si>
    <t>978-973-0-06094-2</t>
  </si>
  <si>
    <t>Era o data o casa vagon</t>
  </si>
  <si>
    <t>(A)casa pe strada Bucegi</t>
  </si>
  <si>
    <t>10</t>
  </si>
  <si>
    <t>11</t>
  </si>
  <si>
    <t>51 de birouri de arhitectura / Graphic Studio</t>
  </si>
  <si>
    <t>978-973-0-09383-4</t>
  </si>
  <si>
    <t>12</t>
  </si>
  <si>
    <t>RePAD Ghidul / Casa din Carpinis</t>
  </si>
  <si>
    <t>Asociatia Rhabillage</t>
  </si>
  <si>
    <t>978-973-0-15400-9</t>
  </si>
  <si>
    <t>Arhitect Space &amp; Antonescu PR</t>
  </si>
  <si>
    <t>O parcela, trei case suprapuse</t>
  </si>
  <si>
    <t>Zeppelin</t>
  </si>
  <si>
    <t>2069-721x</t>
  </si>
  <si>
    <t>Locuinta individuala str Herastrau</t>
  </si>
  <si>
    <t>Bienala de Arhitectura Bucuresti 2004</t>
  </si>
  <si>
    <t>2004</t>
  </si>
  <si>
    <t>22-23</t>
  </si>
  <si>
    <t>Stadionul National Lia Manoliu</t>
  </si>
  <si>
    <t>Arhitectii si Bucurestiul</t>
  </si>
  <si>
    <t>4133-1234</t>
  </si>
  <si>
    <t>13</t>
  </si>
  <si>
    <t>Reamenajare casa Bucuresti</t>
  </si>
  <si>
    <t>Arhitext Design</t>
  </si>
  <si>
    <t>1224-885X</t>
  </si>
  <si>
    <t>14</t>
  </si>
  <si>
    <t>Casa Fotbalului Bucuresti</t>
  </si>
  <si>
    <t>1 (143)</t>
  </si>
  <si>
    <t>15</t>
  </si>
  <si>
    <t>1224-886X</t>
  </si>
  <si>
    <t>Centru Tehnic de pregatire al FRF - Mogosoaia</t>
  </si>
  <si>
    <t>4 (158)</t>
  </si>
  <si>
    <t>16</t>
  </si>
  <si>
    <t>Despre cladire</t>
  </si>
  <si>
    <t>3 (169)</t>
  </si>
  <si>
    <t>Imobil pe Aleea Alexandru</t>
  </si>
  <si>
    <t>4 (194)</t>
  </si>
  <si>
    <t>3 apartamente</t>
  </si>
  <si>
    <t>De arhitectura</t>
  </si>
  <si>
    <t>1582-179X</t>
  </si>
  <si>
    <t>Arhitecturi vazute prin Igloo / Locuinta individuala</t>
  </si>
  <si>
    <t>973-0-04130-X</t>
  </si>
  <si>
    <t>Amenajare restaurant club Spago</t>
  </si>
  <si>
    <t>Anuala de Arhitectura Bucuresti 2005</t>
  </si>
  <si>
    <t>Restaurare, consolidare si extindere locuinta individuala</t>
  </si>
  <si>
    <t>88-89</t>
  </si>
  <si>
    <t>Casa Fotbalului</t>
  </si>
  <si>
    <t>Premiile bienalei de arhitectura 2004 - club A</t>
  </si>
  <si>
    <t>Casa Farago</t>
  </si>
  <si>
    <t>2(108)</t>
  </si>
  <si>
    <t>12(131)</t>
  </si>
  <si>
    <t>Locuinta individuala Bucuresti</t>
  </si>
  <si>
    <t>5(195)</t>
  </si>
  <si>
    <t>Imobil de locuinte Putul lui Zamfir Bucuresti</t>
  </si>
  <si>
    <t>3(169)</t>
  </si>
  <si>
    <t>Restaurare, consolidare extindere imobil Bucuresti</t>
  </si>
  <si>
    <t>8(150)</t>
  </si>
  <si>
    <t>Locuinta in Herastrau - Bucuresti</t>
  </si>
  <si>
    <t>4(146)</t>
  </si>
  <si>
    <t>Igloo habitat si arhitectura</t>
  </si>
  <si>
    <t>31-32</t>
  </si>
  <si>
    <t>In haine noi</t>
  </si>
  <si>
    <t>Arhitectura fotbalului</t>
  </si>
  <si>
    <t>60-61</t>
  </si>
  <si>
    <t>Deasupra cerul instelat</t>
  </si>
  <si>
    <t>67-68</t>
  </si>
  <si>
    <t>Arena Nationala</t>
  </si>
  <si>
    <t>In continuare casa husar</t>
  </si>
  <si>
    <t>o insula urbana</t>
  </si>
  <si>
    <t>Bienala de Arhitectura Bucuresti 2002</t>
  </si>
  <si>
    <t>14-15</t>
  </si>
  <si>
    <t>973-85821-6-4</t>
  </si>
  <si>
    <t>Restaurare si extindere locuinta str Radu Voda</t>
  </si>
  <si>
    <t>Bucuresti, locuri reinventate</t>
  </si>
  <si>
    <t>978-606-638-181-9</t>
  </si>
  <si>
    <t>Locuinte colective Vol. 3</t>
  </si>
  <si>
    <t>978-606-8026-61-9</t>
  </si>
  <si>
    <t>Nemes Karoly</t>
  </si>
  <si>
    <t>Nemes Karoly/Remus Harsan/Dragos Perju</t>
  </si>
  <si>
    <t>Crina Popescu/Dragos Perju/Nemes Karoly/Remus Harsan</t>
  </si>
  <si>
    <t>Remus Harsan/Dragos Perju/Nemes Karoly</t>
  </si>
  <si>
    <t>Remus Harsan/Dragos Perju/Nemes Karoly/Crina popescu</t>
  </si>
  <si>
    <t>Remus Harsan/Nemes Karoly/Dragos Perju</t>
  </si>
  <si>
    <t>Dragos Perju/Nemes Karoly/Remus Harsan</t>
  </si>
  <si>
    <t>Dragos Perju/Remus Harsan/Nemes Karoly</t>
  </si>
  <si>
    <t>Nemes Karoly Imre</t>
  </si>
  <si>
    <t>Nemes Karoly/Graphic Studio</t>
  </si>
  <si>
    <t>Primaria Municipiului Bucuresti</t>
  </si>
  <si>
    <t>Stadionul Steaua</t>
  </si>
  <si>
    <t>Stadionul Rapid-Giulesti</t>
  </si>
  <si>
    <t>CNI/CS Rapid Bucuresti</t>
  </si>
  <si>
    <t>CNI/CSA Steaua Bucuresti</t>
  </si>
  <si>
    <t>Carol Park Residence</t>
  </si>
  <si>
    <t>AGIRRE - Poseidon</t>
  </si>
  <si>
    <t>Federatia Romana de Fotbal - FRF</t>
  </si>
  <si>
    <t>Comitetul Olimpic si sportiv Roman - COSR</t>
  </si>
  <si>
    <t>27/2007</t>
  </si>
  <si>
    <t>A18-9/2018</t>
  </si>
  <si>
    <t>A18-5/2018</t>
  </si>
  <si>
    <t>A10/2010</t>
  </si>
  <si>
    <t>01/2001</t>
  </si>
  <si>
    <t>01/2004</t>
  </si>
  <si>
    <t>Academia de Fotbal Gheorghe Hagi, oras Ovidiu, Constanta</t>
  </si>
  <si>
    <t>Restaurare, consolidare si extindere imobil Piata Romana, nr. 7, Bucuresti</t>
  </si>
  <si>
    <t>avizat</t>
  </si>
  <si>
    <t>Complex sportiv "Dobrogea", Constanta, CT</t>
  </si>
  <si>
    <t>Consiliul judetean Constanta</t>
  </si>
  <si>
    <t>studiu de prefezabilitate</t>
  </si>
  <si>
    <t xml:space="preserve">Studiu de fezabilitate Stadionul Lia Manoliu </t>
  </si>
  <si>
    <t>1 luna</t>
  </si>
  <si>
    <t>2018-2022</t>
  </si>
  <si>
    <t>Membru supleant in juriul concursului de arhitectura "Piata Universitatii" - Bucuresti, 2011</t>
  </si>
  <si>
    <t>Membru in Comitetul Director ASAR - Asociatia Societatilor de Arhitectura din Romania</t>
  </si>
  <si>
    <t xml:space="preserve">Anuala de arhitectura Timisoara </t>
  </si>
  <si>
    <t>Prezentare proiecte Graphic Studio</t>
  </si>
  <si>
    <t>Graphic Studio - Nemes Karoly</t>
  </si>
  <si>
    <t>Sinteza Proiectării de Arhitectură</t>
  </si>
  <si>
    <t xml:space="preserve">Case din Romania nr. 5 / Igloo / Casa B </t>
  </si>
  <si>
    <t>Remus Harsan/Dragos Perju/Nemes Karoly/Crina Popescu</t>
  </si>
  <si>
    <t>arhitectura</t>
  </si>
  <si>
    <t>locuinte colective str. Putul lui Zamfir</t>
  </si>
  <si>
    <t xml:space="preserve">Graphic Studio / Locuinta Cocarescu / str. P Cretu / Pipera </t>
  </si>
  <si>
    <t>Casa veche? Casa noua?</t>
  </si>
  <si>
    <t>UAUIM (Remus Harsan/Nemes Karoly/Dragos Perju/EB Popescu)</t>
  </si>
  <si>
    <t>Graphic Studio (Remus Harsan/Dragos Perju/Nemes Karoly)</t>
  </si>
  <si>
    <t>Graphic Studio (Dragos Perju/Nemes Karoly/Remus Harsan)</t>
  </si>
  <si>
    <t>Graphic Studio (Remus Harsan/Nemes Karoly/Dragos Perju)</t>
  </si>
  <si>
    <t>Anuala de Arhitectura Bucuresti 2008</t>
  </si>
  <si>
    <r>
      <t>Haza a mélyben I. – Kortárs öko-regionalista építészet Romániában - Nemes Károly (</t>
    </r>
    <r>
      <rPr>
        <i/>
        <sz val="11"/>
        <color rgb="FF000000"/>
        <rFont val="Calibri"/>
        <family val="2"/>
      </rPr>
      <t>Patria din adâncuri - Arhitectura eco-regionalistă contemporană în România</t>
    </r>
    <r>
      <rPr>
        <sz val="11"/>
        <color indexed="8"/>
        <rFont val="Calibri"/>
        <family val="2"/>
      </rPr>
      <t>)</t>
    </r>
  </si>
  <si>
    <t xml:space="preserve">Prezentare birouri de arhitectura din România - ELTE Budapest </t>
  </si>
  <si>
    <t>18.nov</t>
  </si>
  <si>
    <t>UAUIM-CCPEC/Graphic Studio/Nemes Karoly</t>
  </si>
  <si>
    <t>Graphic Studio - Proiecte</t>
  </si>
  <si>
    <t>Bucuresti, locuri reinventate, Sectorul 3 al Capitalei</t>
  </si>
  <si>
    <t>Dezbatere organizata si mediata de Dr. Constantin Hostiuc</t>
  </si>
  <si>
    <r>
      <t xml:space="preserve">Sesiune de comunicari stiintifice CSAU UAUIM Bucuresti: </t>
    </r>
    <r>
      <rPr>
        <sz val="11"/>
        <color rgb="FF000000"/>
        <rFont val="Calibri"/>
        <family val="2"/>
      </rPr>
      <t>Bucuresti, locuri reinventate</t>
    </r>
  </si>
  <si>
    <t>Reabilitarea si modernizarea Stadionului Lia Manoliu /Arena Nationala Bucuresti</t>
  </si>
  <si>
    <t>Imobil de locuinte P+17 - Bucuresti</t>
  </si>
  <si>
    <t>Lazarovici Leonard</t>
  </si>
  <si>
    <t>Universitatea  Politehnica Timisoara</t>
  </si>
  <si>
    <t>Restaurare, consolidare si amenajare Vila str. Roma, nr. 37, sector 1, Bucuresti</t>
  </si>
  <si>
    <t>privat</t>
  </si>
  <si>
    <t>978-606-638-127-7</t>
  </si>
  <si>
    <t>PUZ Piata Lahovary nr. 8</t>
  </si>
  <si>
    <t>A01/2009</t>
  </si>
  <si>
    <t>Falcon Consulting</t>
  </si>
  <si>
    <t>PUZ Barbu Vacarescu</t>
  </si>
  <si>
    <t>CEFIN Romania</t>
  </si>
  <si>
    <t>A12/2007</t>
  </si>
  <si>
    <t>Primaria Municipiului Botosani</t>
  </si>
  <si>
    <t>Modernizarea Stadionului municipal din Botosani, jud. Botosani</t>
  </si>
  <si>
    <t>01/2013</t>
  </si>
  <si>
    <t>02/2015</t>
  </si>
  <si>
    <t>01/2015</t>
  </si>
  <si>
    <t>concept si studiu de prefezabilitate</t>
  </si>
  <si>
    <t>Studiu-concept Stadion „Dinamo” din Soseaua Stefan cel Mare, sector 2, Bucuresti</t>
  </si>
  <si>
    <t>CS Dinamo Bucuresti</t>
  </si>
  <si>
    <t>01/2016</t>
  </si>
  <si>
    <t>CSA Steaua Bucuresti</t>
  </si>
  <si>
    <t>01/2017</t>
  </si>
  <si>
    <t>Studiu-concept Stadion „Steaua” din Bd. Ghencea, sector 6, Bucuresti</t>
  </si>
  <si>
    <t>Complex sportiv „Sportul Studentesc” 
			- Stadion „Regie”</t>
  </si>
  <si>
    <t>UAUIM Bucuresti</t>
  </si>
  <si>
    <t>C29/2005</t>
  </si>
  <si>
    <t>Membru in juriul concursului "Anuala de arhitectura Timisoara" - Timisoara, 2009</t>
  </si>
  <si>
    <t>Membru in juriul concursului "Bienala Nationala de Arhitectura, ediția a XII-a, 2016" Secțiunea Arhitectura dotărilor comunitare și de producție - Bucuresti, 2016</t>
  </si>
  <si>
    <t xml:space="preserve">Nominalizare - Premiile Arhitext Design - Boutique Fiorangello, Bucuresti </t>
  </si>
  <si>
    <t>Premiul 1 (sectiunea arhitectura) - Bienala de Arhitectura Bucuresti - Casa Fotbalului, Bucuresti</t>
  </si>
  <si>
    <t xml:space="preserve">Nominalizare (Restaurare) - Bienala de Arhitectura Bucuresti - Extindere imobil birouri str. Radu-Voda, Bucuresti </t>
  </si>
  <si>
    <t>Premiul 1 - premiile Arhitext Design - Casa pe str Panait Istrati, Bucuresti</t>
  </si>
  <si>
    <t>Nominalizare - Bienala de Arhitectura Bucuresti - Casa pe str. Herastrau, Bucuresti</t>
  </si>
  <si>
    <t>Premiul 1 - Anuala de Arhitectura Bucuresti - Restaurare Casa pe str. Nanu Muscel, Bucuresti</t>
  </si>
  <si>
    <t xml:space="preserve">Nominalizare - Bienala de Arhitectura Bucuresti - Casa pe str. Romniceanu, Bucuresti </t>
  </si>
  <si>
    <t>Premiul 1 - Bienala de Arhitectura Bucuresti - Centrul Tehnic FRF, Mogosoaia, Ilfov</t>
  </si>
  <si>
    <t>Nominalizare  - Anuala de Arhitectura Bucuresti- Centrul Tehnic FRF, Mogosoaia, Ilfov</t>
  </si>
  <si>
    <t xml:space="preserve">Medalia presedintelui OAR - Anuala de Arhitectura Bucuresti - Casa Fecioru, Voluntari, Ilfov </t>
  </si>
  <si>
    <t xml:space="preserve">Premiul 1 (cladiri publice) - Premiile Arhitext Design - Sibiu- Centrul Tehnic FRF, Mogosoaia, Ilfov </t>
  </si>
  <si>
    <t>Nominalizare (restaurare) - Anuala de Arhitectura Bucuresti - Imobil Aleea Alexandru, Bucuresti</t>
  </si>
  <si>
    <t xml:space="preserve">Nominalizare - Premiile Arhitext Design - Bazin de inot, Timisoara </t>
  </si>
  <si>
    <t>Nominalizare - Bienala de Arhitectura Bucuresti - Casa de vacanta, Carpinis, Brasov</t>
  </si>
  <si>
    <t>Nominalizare - Anuala de Arhitectura Bucuresti - Extindere locuinta str Barcianu, Bucuresti</t>
  </si>
  <si>
    <t>Nominalizare - Anuala de Arhitectura Bucuresti - Locuinta individuala str. Bucegi, Bucuresti</t>
  </si>
  <si>
    <t>Nominalizare - Anuala de Arhitectura Bucuresti - Bazin de inot "Regie", Bucuresti</t>
  </si>
  <si>
    <t>Premiul 1 - Anuala de Arhitectura Bucuresti - Imobil de locuinte cu 3 apartamente str. Cernat, Bucuresti</t>
  </si>
  <si>
    <t>Nominalizare - Bienala de Arhitectura Bucuresti - Restaurare imobil str. Aleea Alexandru nr. 9, Bucuresti</t>
  </si>
  <si>
    <t>Ilustrare de arhitectura - PUZ Barbu Vacaresti</t>
  </si>
  <si>
    <t>Ilustrare de arhitectura - PUZ Palatul Bragadiru</t>
  </si>
  <si>
    <t>Colosseum</t>
  </si>
  <si>
    <t>C1/2006</t>
  </si>
  <si>
    <t>C2/2006</t>
  </si>
  <si>
    <t>978-606-638-127-6</t>
  </si>
  <si>
    <t>Constantin Hostiuc</t>
  </si>
  <si>
    <t>Arhitext</t>
  </si>
  <si>
    <t>Arena Nationala Bucuresti - concept de Iluminat arhitectural</t>
  </si>
  <si>
    <t>TU Delft</t>
  </si>
  <si>
    <t>Profesor Visiting - Erasmus Exchange Programm</t>
  </si>
  <si>
    <t>iunie 2003</t>
  </si>
  <si>
    <t>"Momente ale arhitecturii romanesti", Viena, 2007 - expunere proiect</t>
  </si>
  <si>
    <t>"Arhitectura Contemporana in Romania" - Congresul international de arhitectura XXII, Istanbul, 2005 - expunere proiect</t>
  </si>
  <si>
    <t>Bienala de arhitectura din Venetia, 2004 - expunere proiect</t>
  </si>
  <si>
    <t>Expozitia "Genova 2004" - expunere proiect</t>
  </si>
  <si>
    <t>Contemporary Romania</t>
  </si>
  <si>
    <t>Nemes Karoly/Graphic Studio/UAUIM-CCPEC</t>
  </si>
  <si>
    <t>iunie 2007</t>
  </si>
  <si>
    <t>Distinctie  - Anuala de Arhitectura Bucuresti- Stadionul Steaua</t>
  </si>
  <si>
    <t>Iunie/2022</t>
  </si>
  <si>
    <t>Conferențiar universitar</t>
  </si>
  <si>
    <t>Conferențiar, pozitia 24</t>
  </si>
  <si>
    <t>973-87416-0-2</t>
  </si>
  <si>
    <t>Ed. Simetria</t>
  </si>
  <si>
    <t>Ed. Univ. Ion Mincu</t>
  </si>
  <si>
    <t>București-Capitala liniilor de fugă</t>
  </si>
  <si>
    <t>Vladimir Vinea, Ionut Pătrașcu</t>
  </si>
  <si>
    <t xml:space="preserve">Conferinta - Iluminat arhitectural </t>
  </si>
  <si>
    <t>Bucuresti, locuri reinventate, Sectorul 3 al Capitalei Ed. Univ. Ion Mincu, Bucuresti, 2018, editor coordonator Dr. Constantin Hostiuc - lansare de carte</t>
  </si>
  <si>
    <t>Marius Marcu-Lapadat​,
Mariana Celac,
Octavian Carabela</t>
  </si>
  <si>
    <t>Ed. OAR</t>
  </si>
  <si>
    <t>Colectiv autori</t>
  </si>
  <si>
    <t>978-973-87938-9-6</t>
  </si>
  <si>
    <t xml:space="preserve">București, locuri reinventate  </t>
  </si>
  <si>
    <t>București Arhitectura - ghid adnotat</t>
  </si>
  <si>
    <t>București, locuri reinventate, Sectorul 3 al Capitalei</t>
  </si>
  <si>
    <t>București arhitectura si modernitate. Un ghid adnotat</t>
  </si>
  <si>
    <t>Casa Fotbalului / Sediul FRF - Bucuresti</t>
  </si>
  <si>
    <t>Complex sportiv Constanta</t>
  </si>
  <si>
    <t>Primaria municipiului Constanta</t>
  </si>
  <si>
    <t>6612/2021</t>
  </si>
  <si>
    <t>concept si studiu de fezabilitate</t>
  </si>
  <si>
    <t>A05/2017</t>
  </si>
  <si>
    <t>concept si studiu urbanistic</t>
  </si>
  <si>
    <t>Ansamblu rezidential Bd. Theodr Pallady 43, 43C</t>
  </si>
  <si>
    <t>Studiu de fezabilitate Stadionul Steaua</t>
  </si>
  <si>
    <t>Studiu de fezabilitate Stadionul Valentin Stanescu - Giulesti (Rapid)</t>
  </si>
  <si>
    <t>2077/2018</t>
  </si>
  <si>
    <t>3183/2018</t>
  </si>
  <si>
    <t>Acuda si Kostas Development&amp;Investment</t>
  </si>
  <si>
    <t>A06/2002</t>
  </si>
  <si>
    <t>Bazin de inot acoperit si piscina descoperita Timisoara</t>
  </si>
  <si>
    <t xml:space="preserve">Studiu de fezabilitate Modernizare Stadionul Lia Manoliu </t>
  </si>
  <si>
    <t>Compania Naţională de Investiţii - CNI / CSA Steaua Bucuresti</t>
  </si>
  <si>
    <t>Compania Naţională de Investiţii - CNI / CS Rapid Bucuresti</t>
  </si>
  <si>
    <t>October High Institute for Engineering &amp;Technology Cairo, Egipt</t>
  </si>
  <si>
    <t>Profesor Visiting, membru in juriul comisiei de diplome anul universitar 2006-2007</t>
  </si>
  <si>
    <t xml:space="preserve"> Ed. Univ. Ion Mincu</t>
  </si>
  <si>
    <t>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</si>
</sst>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4">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name val="Arial"/>
      <family val="2"/>
    </font>
    <font>
      <sz val="11"/>
      <color rgb="FF0070C0"/>
      <name val="Calibri"/>
      <family val="2"/>
    </font>
    <font>
      <i/>
      <sz val="11"/>
      <color rgb="FF000000"/>
      <name val="Calibri"/>
      <family val="2"/>
    </font>
    <font>
      <sz val="11"/>
      <color rgb="FF000000"/>
      <name val="Calibri"/>
      <family val="2"/>
    </font>
    <font>
      <sz val="10"/>
      <color rgb="FF0070C0"/>
      <name val="Wingdings"/>
      <charset val="2"/>
    </font>
    <font>
      <b/>
      <sz val="12"/>
      <name val="Calibri"/>
      <family val="2"/>
    </font>
    <font>
      <sz val="11"/>
      <name val="Calibri"/>
      <family val="2"/>
      <scheme val="minor"/>
    </font>
    <font>
      <sz val="11"/>
      <name val="Calibri"/>
      <family val="2"/>
      <charset val="238"/>
    </font>
    <font>
      <sz val="11"/>
      <color rgb="FFFF0000"/>
      <name val="Calibri"/>
      <family val="2"/>
    </font>
    <font>
      <sz val="12"/>
      <color rgb="FFFF0000"/>
      <name val="Calibri"/>
      <family val="2"/>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bgColor indexed="64"/>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s>
  <cellStyleXfs count="1">
    <xf numFmtId="0" fontId="0" fillId="0" borderId="0"/>
  </cellStyleXfs>
  <cellXfs count="525">
    <xf numFmtId="0" fontId="0" fillId="0" borderId="0" xfId="0"/>
    <xf numFmtId="0" fontId="7" fillId="0" borderId="0" xfId="0" applyFont="1"/>
    <xf numFmtId="0" fontId="5" fillId="0" borderId="0" xfId="0" applyFont="1" applyAlignment="1" applyProtection="1">
      <alignment horizontal="center" vertical="center"/>
      <protection hidden="1"/>
    </xf>
    <xf numFmtId="1" fontId="5" fillId="0" borderId="0" xfId="0" applyNumberFormat="1" applyFont="1" applyAlignment="1" applyProtection="1">
      <alignment horizontal="center" vertical="center"/>
      <protection hidden="1"/>
    </xf>
    <xf numFmtId="0" fontId="5" fillId="0" borderId="0" xfId="0" applyFont="1" applyBorder="1" applyAlignment="1" applyProtection="1">
      <alignment horizontal="center" vertical="center" wrapText="1"/>
      <protection hidden="1"/>
    </xf>
    <xf numFmtId="0" fontId="5" fillId="0" borderId="0" xfId="0" applyFont="1" applyProtection="1">
      <protection hidden="1"/>
    </xf>
    <xf numFmtId="0" fontId="5" fillId="0" borderId="0" xfId="0" applyFont="1"/>
    <xf numFmtId="2" fontId="6" fillId="0" borderId="0" xfId="0" applyNumberFormat="1" applyFont="1" applyBorder="1" applyAlignment="1" applyProtection="1">
      <alignment horizontal="center" vertical="center" wrapText="1"/>
      <protection hidden="1"/>
    </xf>
    <xf numFmtId="2" fontId="5" fillId="0" borderId="0" xfId="0" applyNumberFormat="1" applyFont="1" applyBorder="1" applyAlignment="1" applyProtection="1">
      <alignment horizontal="center" vertical="center" wrapText="1"/>
      <protection hidden="1"/>
    </xf>
    <xf numFmtId="0" fontId="5" fillId="0" borderId="0" xfId="0" quotePrefix="1" applyFont="1" applyBorder="1" applyProtection="1">
      <protection hidden="1"/>
    </xf>
    <xf numFmtId="0" fontId="5" fillId="0" borderId="0" xfId="0" applyFont="1" applyBorder="1" applyProtection="1">
      <protection hidden="1"/>
    </xf>
    <xf numFmtId="0" fontId="0" fillId="0" borderId="1" xfId="0" applyBorder="1" applyAlignment="1">
      <alignment wrapText="1"/>
    </xf>
    <xf numFmtId="0" fontId="7" fillId="0" borderId="1" xfId="0" applyFont="1" applyBorder="1" applyAlignment="1">
      <alignment wrapText="1"/>
    </xf>
    <xf numFmtId="0" fontId="0" fillId="0" borderId="2" xfId="0" applyBorder="1"/>
    <xf numFmtId="0" fontId="0" fillId="0" borderId="3" xfId="0" applyBorder="1"/>
    <xf numFmtId="0" fontId="4" fillId="0" borderId="1" xfId="0" applyFont="1" applyBorder="1" applyAlignment="1">
      <alignment wrapText="1"/>
    </xf>
    <xf numFmtId="0" fontId="4" fillId="0" borderId="0" xfId="0" applyFont="1" applyBorder="1" applyAlignment="1">
      <alignment wrapText="1"/>
    </xf>
    <xf numFmtId="0" fontId="5"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0" fontId="9" fillId="0" borderId="0" xfId="0" applyFont="1" applyBorder="1" applyAlignment="1">
      <alignment wrapText="1"/>
    </xf>
    <xf numFmtId="0" fontId="10" fillId="0" borderId="0" xfId="0" applyFont="1" applyBorder="1" applyAlignment="1">
      <alignment wrapText="1"/>
    </xf>
    <xf numFmtId="0" fontId="12" fillId="0" borderId="0" xfId="0" applyFont="1" applyAlignment="1">
      <alignment horizontal="center" vertical="center" wrapText="1"/>
    </xf>
    <xf numFmtId="0" fontId="9" fillId="0" borderId="1" xfId="0" applyFont="1" applyBorder="1" applyAlignment="1">
      <alignment wrapText="1"/>
    </xf>
    <xf numFmtId="0" fontId="12"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4" fillId="0" borderId="5" xfId="0" applyFont="1" applyBorder="1" applyAlignment="1">
      <alignment wrapText="1"/>
    </xf>
    <xf numFmtId="0" fontId="12" fillId="0" borderId="0" xfId="0" applyFont="1" applyBorder="1"/>
    <xf numFmtId="0" fontId="0" fillId="0" borderId="0" xfId="0" applyAlignment="1">
      <alignment horizontal="left"/>
    </xf>
    <xf numFmtId="0" fontId="11" fillId="0" borderId="0" xfId="0" applyFont="1" applyAlignment="1" applyProtection="1">
      <alignment horizontal="center" vertical="center"/>
      <protection hidden="1"/>
    </xf>
    <xf numFmtId="0" fontId="11" fillId="0" borderId="0" xfId="0" applyFont="1" applyAlignment="1" applyProtection="1">
      <alignment vertical="center"/>
      <protection hidden="1"/>
    </xf>
    <xf numFmtId="0" fontId="11" fillId="0" borderId="0" xfId="0" applyFont="1" applyAlignment="1">
      <alignment wrapText="1"/>
    </xf>
    <xf numFmtId="0" fontId="15" fillId="0" borderId="2" xfId="0" applyFont="1" applyBorder="1" applyAlignment="1">
      <alignment horizontal="center" vertical="center" wrapText="1"/>
    </xf>
    <xf numFmtId="0" fontId="5" fillId="0" borderId="0" xfId="0" applyFont="1" applyAlignment="1" applyProtection="1">
      <alignment vertical="center"/>
      <protection hidden="1"/>
    </xf>
    <xf numFmtId="0" fontId="0" fillId="0" borderId="0" xfId="0" applyFill="1" applyBorder="1" applyAlignment="1">
      <alignment horizontal="center" vertical="center"/>
    </xf>
    <xf numFmtId="0" fontId="12" fillId="0" borderId="0" xfId="0" applyFont="1"/>
    <xf numFmtId="0" fontId="12" fillId="0" borderId="0" xfId="0" applyFont="1" applyBorder="1" applyAlignment="1">
      <alignment wrapText="1"/>
    </xf>
    <xf numFmtId="0" fontId="13" fillId="0" borderId="0" xfId="0" applyFont="1" applyBorder="1" applyAlignment="1">
      <alignment wrapText="1"/>
    </xf>
    <xf numFmtId="0" fontId="12" fillId="0" borderId="0" xfId="0" applyFont="1" applyFill="1" applyBorder="1" applyAlignment="1">
      <alignment wrapText="1"/>
    </xf>
    <xf numFmtId="0" fontId="5" fillId="0" borderId="0" xfId="0" applyFont="1" applyAlignment="1">
      <alignment horizontal="center"/>
    </xf>
    <xf numFmtId="0" fontId="5" fillId="0" borderId="0" xfId="0" applyNumberFormat="1" applyFont="1" applyFill="1" applyBorder="1" applyAlignment="1" applyProtection="1">
      <alignment horizontal="center" vertical="center" wrapText="1"/>
      <protection locked="0"/>
    </xf>
    <xf numFmtId="0" fontId="11" fillId="0" borderId="0" xfId="0" applyFont="1" applyAlignment="1">
      <alignment horizontal="center" vertical="center" wrapText="1"/>
    </xf>
    <xf numFmtId="0" fontId="12"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1" fillId="0" borderId="0" xfId="0" applyFont="1" applyBorder="1" applyAlignment="1">
      <alignment horizontal="center" vertical="center" wrapText="1"/>
    </xf>
    <xf numFmtId="0" fontId="11" fillId="0" borderId="0" xfId="0" applyFont="1" applyBorder="1" applyAlignment="1">
      <alignment horizontal="center" wrapText="1"/>
    </xf>
    <xf numFmtId="0" fontId="7" fillId="0" borderId="0" xfId="0" applyFont="1" applyAlignment="1">
      <alignment horizontal="center" vertical="center" wrapText="1"/>
    </xf>
    <xf numFmtId="0" fontId="8" fillId="0" borderId="0" xfId="0" applyFont="1"/>
    <xf numFmtId="0" fontId="11" fillId="0" borderId="0" xfId="0" applyFont="1" applyBorder="1" applyAlignment="1" applyProtection="1">
      <alignment horizontal="center" vertical="center" wrapText="1"/>
      <protection hidden="1"/>
    </xf>
    <xf numFmtId="0" fontId="11" fillId="0" borderId="0" xfId="0" applyFont="1" applyBorder="1" applyAlignment="1">
      <alignment wrapText="1"/>
    </xf>
    <xf numFmtId="0" fontId="9" fillId="0" borderId="6" xfId="0" applyFont="1" applyBorder="1"/>
    <xf numFmtId="0" fontId="0" fillId="0" borderId="10" xfId="0" applyBorder="1" applyAlignment="1">
      <alignment wrapText="1"/>
    </xf>
    <xf numFmtId="0" fontId="7" fillId="0" borderId="0" xfId="0" applyFont="1" applyBorder="1" applyAlignment="1">
      <alignment horizontal="center" wrapText="1"/>
    </xf>
    <xf numFmtId="0" fontId="5" fillId="0" borderId="2" xfId="0" applyFont="1" applyFill="1" applyBorder="1" applyAlignment="1" applyProtection="1">
      <alignment horizontal="left" vertical="center" wrapText="1"/>
    </xf>
    <xf numFmtId="0" fontId="11" fillId="0" borderId="11" xfId="0" applyFont="1" applyBorder="1" applyAlignment="1">
      <alignment horizontal="center" vertical="center" wrapText="1"/>
    </xf>
    <xf numFmtId="0" fontId="7" fillId="0" borderId="1" xfId="0" applyFont="1" applyBorder="1" applyAlignment="1">
      <alignment horizontal="center" wrapText="1"/>
    </xf>
    <xf numFmtId="0" fontId="0" fillId="0" borderId="0" xfId="0" applyAlignment="1">
      <alignment horizontal="center"/>
    </xf>
    <xf numFmtId="0" fontId="4"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4" fillId="0" borderId="14" xfId="0" applyFont="1" applyBorder="1" applyAlignment="1">
      <alignment vertical="top" wrapText="1"/>
    </xf>
    <xf numFmtId="0" fontId="4" fillId="0" borderId="10" xfId="0" applyFont="1" applyBorder="1" applyAlignment="1">
      <alignment vertical="top" wrapText="1"/>
    </xf>
    <xf numFmtId="0" fontId="17" fillId="0" borderId="0" xfId="0" applyFont="1"/>
    <xf numFmtId="0" fontId="7" fillId="0" borderId="2" xfId="0" applyFont="1" applyBorder="1"/>
    <xf numFmtId="0" fontId="7" fillId="0" borderId="2" xfId="0" applyFont="1" applyBorder="1" applyAlignment="1">
      <alignment horizontal="center"/>
    </xf>
    <xf numFmtId="0" fontId="7" fillId="0" borderId="2" xfId="0" applyFont="1" applyBorder="1" applyAlignment="1">
      <alignment horizontal="center" wrapText="1"/>
    </xf>
    <xf numFmtId="0" fontId="7" fillId="0" borderId="1" xfId="0" applyFont="1" applyBorder="1" applyAlignment="1">
      <alignment horizontal="center" vertical="top" wrapText="1"/>
    </xf>
    <xf numFmtId="0" fontId="4" fillId="0" borderId="10" xfId="0" applyFont="1" applyBorder="1" applyAlignment="1">
      <alignment horizontal="center" vertical="top" wrapText="1"/>
    </xf>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0" borderId="12" xfId="0" applyFont="1" applyBorder="1" applyAlignment="1">
      <alignment horizontal="center" vertical="top" wrapText="1"/>
    </xf>
    <xf numFmtId="0" fontId="4" fillId="0" borderId="2" xfId="0" applyFont="1" applyBorder="1" applyAlignment="1">
      <alignment horizontal="center" vertical="top" wrapText="1"/>
    </xf>
    <xf numFmtId="0" fontId="4"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16" xfId="0" applyNumberFormat="1" applyFont="1" applyBorder="1" applyAlignment="1">
      <alignment horizontal="center"/>
    </xf>
    <xf numFmtId="0" fontId="15" fillId="0" borderId="17" xfId="0" applyNumberFormat="1" applyFont="1" applyBorder="1" applyAlignment="1" applyProtection="1">
      <alignment horizontal="center" vertical="center" wrapText="1"/>
      <protection locked="0"/>
    </xf>
    <xf numFmtId="49" fontId="15" fillId="0" borderId="18" xfId="0" applyNumberFormat="1" applyFont="1" applyBorder="1" applyAlignment="1" applyProtection="1">
      <alignment horizontal="left" vertical="center" wrapText="1"/>
      <protection locked="0"/>
    </xf>
    <xf numFmtId="49" fontId="15" fillId="0" borderId="18" xfId="0" applyNumberFormat="1" applyFont="1" applyBorder="1" applyAlignment="1" applyProtection="1">
      <alignment horizontal="center"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NumberFormat="1" applyFont="1" applyBorder="1" applyAlignment="1" applyProtection="1">
      <alignment horizontal="center" vertical="center" wrapText="1"/>
      <protection locked="0"/>
    </xf>
    <xf numFmtId="49" fontId="15" fillId="0" borderId="4"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19" xfId="0" applyNumberFormat="1"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19" fillId="0" borderId="0" xfId="0" applyFont="1"/>
    <xf numFmtId="0" fontId="15" fillId="0" borderId="9" xfId="0" applyNumberFormat="1" applyFont="1" applyBorder="1" applyAlignment="1" applyProtection="1">
      <alignment horizontal="center" vertical="center" wrapText="1"/>
      <protection locked="0"/>
    </xf>
    <xf numFmtId="0" fontId="16" fillId="0" borderId="21" xfId="0" applyFont="1" applyBorder="1"/>
    <xf numFmtId="165" fontId="16" fillId="0" borderId="22" xfId="0" applyNumberFormat="1" applyFont="1" applyBorder="1" applyAlignment="1">
      <alignment horizontal="center"/>
    </xf>
    <xf numFmtId="0" fontId="4" fillId="0" borderId="7" xfId="0" applyNumberFormat="1" applyFont="1" applyBorder="1" applyAlignment="1" applyProtection="1">
      <alignment horizontal="center" vertical="center" wrapText="1"/>
      <protection locked="0"/>
    </xf>
    <xf numFmtId="49"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xf numFmtId="1" fontId="4" fillId="0" borderId="4" xfId="0" applyNumberFormat="1" applyFont="1" applyBorder="1" applyAlignment="1">
      <alignment horizontal="center" vertical="center" wrapText="1"/>
    </xf>
    <xf numFmtId="0" fontId="4" fillId="0" borderId="8" xfId="0" applyNumberFormat="1" applyFont="1" applyBorder="1" applyAlignment="1" applyProtection="1">
      <alignment horizontal="center" vertical="center" wrapText="1"/>
      <protection locked="0"/>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49" fontId="4" fillId="0" borderId="2" xfId="0" applyNumberFormat="1" applyFont="1" applyBorder="1" applyAlignment="1" applyProtection="1">
      <alignment horizontal="center" vertical="center" wrapText="1"/>
      <protection locked="0"/>
    </xf>
    <xf numFmtId="0" fontId="4" fillId="0" borderId="2" xfId="0" applyFont="1" applyBorder="1" applyAlignment="1">
      <alignment horizontal="center" vertical="center"/>
    </xf>
    <xf numFmtId="0" fontId="4" fillId="0" borderId="9" xfId="0" applyNumberFormat="1" applyFont="1" applyBorder="1" applyAlignment="1" applyProtection="1">
      <alignment horizontal="center" vertical="center" wrapText="1"/>
      <protection locked="0"/>
    </xf>
    <xf numFmtId="49" fontId="4" fillId="0" borderId="6" xfId="0" applyNumberFormat="1" applyFont="1" applyBorder="1" applyAlignment="1" applyProtection="1">
      <alignment horizontal="center" vertical="center" wrapText="1"/>
      <protection locked="0"/>
    </xf>
    <xf numFmtId="0" fontId="4" fillId="0" borderId="6" xfId="0" applyFont="1" applyBorder="1" applyAlignment="1">
      <alignment horizontal="center" vertical="center" wrapText="1"/>
    </xf>
    <xf numFmtId="1" fontId="4" fillId="0" borderId="6" xfId="0" applyNumberFormat="1" applyFont="1" applyBorder="1" applyAlignment="1" applyProtection="1">
      <alignment horizontal="center" vertical="center" wrapText="1"/>
      <protection locked="0"/>
    </xf>
    <xf numFmtId="0" fontId="4" fillId="0" borderId="0" xfId="0" quotePrefix="1" applyFont="1" applyBorder="1" applyProtection="1">
      <protection hidden="1"/>
    </xf>
    <xf numFmtId="49" fontId="15" fillId="0" borderId="2" xfId="0" applyNumberFormat="1" applyFont="1" applyBorder="1" applyAlignment="1" applyProtection="1">
      <alignment horizontal="center" vertical="center" wrapText="1"/>
      <protection locked="0"/>
    </xf>
    <xf numFmtId="165" fontId="7" fillId="0" borderId="22" xfId="0" quotePrefix="1" applyNumberFormat="1" applyFont="1" applyBorder="1" applyAlignment="1" applyProtection="1">
      <alignment horizontal="center"/>
      <protection hidden="1"/>
    </xf>
    <xf numFmtId="49" fontId="15" fillId="0" borderId="18" xfId="0" applyNumberFormat="1" applyFont="1" applyBorder="1" applyAlignment="1">
      <alignment horizontal="center" vertical="center" wrapText="1"/>
    </xf>
    <xf numFmtId="1" fontId="15" fillId="0" borderId="18" xfId="0" applyNumberFormat="1" applyFont="1" applyBorder="1" applyAlignment="1">
      <alignment horizontal="center" vertical="center" wrapText="1"/>
    </xf>
    <xf numFmtId="2" fontId="16" fillId="0" borderId="23" xfId="0" applyNumberFormat="1" applyFont="1" applyBorder="1" applyAlignment="1">
      <alignment horizontal="center" vertical="center" wrapText="1"/>
    </xf>
    <xf numFmtId="49" fontId="15" fillId="0" borderId="7" xfId="0" applyNumberFormat="1" applyFont="1" applyBorder="1" applyAlignment="1" applyProtection="1">
      <alignment horizontal="center" vertical="center" wrapText="1"/>
      <protection locked="0"/>
    </xf>
    <xf numFmtId="0" fontId="15" fillId="0" borderId="0" xfId="0" applyFont="1" applyBorder="1" applyAlignment="1">
      <alignment horizontal="center" vertical="center" wrapText="1"/>
    </xf>
    <xf numFmtId="49" fontId="15" fillId="0" borderId="9" xfId="0" applyNumberFormat="1" applyFont="1" applyBorder="1" applyAlignment="1" applyProtection="1">
      <alignment horizontal="center" vertical="center" wrapText="1"/>
      <protection locked="0"/>
    </xf>
    <xf numFmtId="49" fontId="15" fillId="0" borderId="6" xfId="0" applyNumberFormat="1" applyFont="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7" fillId="0" borderId="0" xfId="0" applyFont="1" applyBorder="1" applyAlignment="1">
      <alignment horizontal="center"/>
    </xf>
    <xf numFmtId="1" fontId="15" fillId="0" borderId="2"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1" fontId="15" fillId="0" borderId="25" xfId="0" applyNumberFormat="1" applyFont="1" applyBorder="1" applyAlignment="1">
      <alignment horizontal="center" vertical="center" wrapText="1"/>
    </xf>
    <xf numFmtId="0" fontId="15" fillId="0" borderId="26" xfId="0" applyFont="1" applyBorder="1" applyAlignment="1" applyProtection="1">
      <alignment horizontal="center" vertical="center" wrapText="1"/>
      <protection hidden="1"/>
    </xf>
    <xf numFmtId="0" fontId="7" fillId="0" borderId="21" xfId="0" applyFont="1" applyBorder="1"/>
    <xf numFmtId="165" fontId="7" fillId="0" borderId="22" xfId="0" applyNumberFormat="1"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8"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2" xfId="0" applyNumberFormat="1" applyFont="1" applyBorder="1" applyAlignment="1" applyProtection="1">
      <alignment horizontal="left" vertical="center" wrapText="1"/>
      <protection locked="0"/>
    </xf>
    <xf numFmtId="49" fontId="15" fillId="0" borderId="2" xfId="0" applyNumberFormat="1" applyFont="1" applyBorder="1" applyAlignment="1">
      <alignment horizontal="center" vertical="center" wrapText="1"/>
    </xf>
    <xf numFmtId="0" fontId="15" fillId="0" borderId="8" xfId="0" applyNumberFormat="1" applyFont="1" applyBorder="1" applyAlignment="1" applyProtection="1">
      <alignment horizontal="center" vertical="center" wrapText="1"/>
      <protection locked="0"/>
    </xf>
    <xf numFmtId="0" fontId="15" fillId="0" borderId="9" xfId="0" applyNumberFormat="1" applyFont="1" applyFill="1" applyBorder="1" applyAlignment="1" applyProtection="1">
      <alignment horizontal="center" vertical="center" wrapText="1"/>
      <protection locked="0"/>
    </xf>
    <xf numFmtId="0" fontId="15" fillId="0" borderId="6" xfId="0" applyFont="1" applyBorder="1"/>
    <xf numFmtId="0" fontId="15" fillId="0" borderId="6" xfId="0" applyFont="1" applyBorder="1" applyAlignment="1">
      <alignment horizontal="center"/>
    </xf>
    <xf numFmtId="2" fontId="15"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6" fillId="0" borderId="0" xfId="0" applyFont="1" applyBorder="1" applyAlignment="1">
      <alignment horizontal="center"/>
    </xf>
    <xf numFmtId="1" fontId="15" fillId="0" borderId="17" xfId="0" applyNumberFormat="1" applyFont="1" applyBorder="1" applyAlignment="1" applyProtection="1">
      <alignment horizontal="center" vertical="center" wrapText="1"/>
      <protection locked="0"/>
    </xf>
    <xf numFmtId="1" fontId="15" fillId="0" borderId="7"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0" fontId="15" fillId="0" borderId="28" xfId="0" applyNumberFormat="1" applyFont="1" applyBorder="1" applyAlignment="1">
      <alignment horizontal="center" vertical="center" wrapText="1"/>
    </xf>
    <xf numFmtId="0" fontId="15" fillId="0" borderId="2"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6" xfId="0" applyFont="1" applyBorder="1" applyAlignment="1">
      <alignment horizontal="center" vertical="center"/>
    </xf>
    <xf numFmtId="0" fontId="15" fillId="0" borderId="0" xfId="0" applyFont="1" applyBorder="1" applyAlignment="1">
      <alignment horizontal="center" vertical="center"/>
    </xf>
    <xf numFmtId="0" fontId="11" fillId="0" borderId="0" xfId="0" applyFont="1" applyAlignment="1" applyProtection="1">
      <alignment horizontal="center" vertical="center" wrapText="1"/>
      <protection hidden="1"/>
    </xf>
    <xf numFmtId="0" fontId="0" fillId="0" borderId="0" xfId="0"/>
    <xf numFmtId="0" fontId="11" fillId="0" borderId="0" xfId="0" applyFont="1" applyAlignment="1" applyProtection="1">
      <alignment vertical="center" wrapText="1"/>
      <protection hidden="1"/>
    </xf>
    <xf numFmtId="0" fontId="15" fillId="0" borderId="17" xfId="0" applyNumberFormat="1" applyFont="1" applyBorder="1" applyAlignment="1">
      <alignment horizontal="center" vertical="center" wrapText="1"/>
    </xf>
    <xf numFmtId="49" fontId="15"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5" fillId="0" borderId="29" xfId="0" applyFont="1" applyBorder="1" applyAlignment="1">
      <alignment horizontal="center" vertical="center" wrapText="1"/>
    </xf>
    <xf numFmtId="0" fontId="15" fillId="0" borderId="30" xfId="0" applyFont="1" applyBorder="1" applyAlignment="1">
      <alignment horizontal="center" vertical="center" wrapText="1"/>
    </xf>
    <xf numFmtId="1" fontId="15" fillId="0" borderId="30" xfId="0" applyNumberFormat="1" applyFont="1" applyBorder="1" applyAlignment="1">
      <alignment horizontal="center" vertical="center" wrapText="1"/>
    </xf>
    <xf numFmtId="0" fontId="15" fillId="0" borderId="31" xfId="0" applyFont="1" applyBorder="1" applyAlignment="1" applyProtection="1">
      <alignment horizontal="center" vertical="center" wrapText="1"/>
      <protection hidden="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26" xfId="0" applyFont="1" applyBorder="1" applyAlignment="1" applyProtection="1">
      <alignment horizontal="center" vertical="center" wrapText="1"/>
      <protection hidden="1"/>
    </xf>
    <xf numFmtId="49" fontId="5" fillId="0" borderId="0" xfId="0" applyNumberFormat="1" applyFont="1" applyFill="1" applyBorder="1" applyAlignment="1">
      <alignment horizontal="center" vertical="center" wrapText="1"/>
    </xf>
    <xf numFmtId="0" fontId="4" fillId="0" borderId="7" xfId="0" applyFont="1" applyBorder="1" applyAlignment="1">
      <alignment horizontal="center"/>
    </xf>
    <xf numFmtId="0" fontId="4" fillId="0" borderId="4" xfId="0" applyFont="1" applyBorder="1" applyAlignment="1">
      <alignment horizontal="center" vertical="center"/>
    </xf>
    <xf numFmtId="0" fontId="4" fillId="0" borderId="4" xfId="0" applyFont="1" applyBorder="1" applyAlignment="1">
      <alignment horizontal="center"/>
    </xf>
    <xf numFmtId="0" fontId="4" fillId="0" borderId="8" xfId="0" applyFont="1" applyBorder="1" applyAlignment="1">
      <alignment horizontal="center" vertical="center" wrapText="1"/>
    </xf>
    <xf numFmtId="0" fontId="4" fillId="0" borderId="2" xfId="0" quotePrefix="1" applyFont="1" applyBorder="1" applyAlignment="1">
      <alignment horizontal="center" vertical="center" wrapText="1"/>
    </xf>
    <xf numFmtId="0" fontId="4" fillId="0" borderId="33" xfId="0" quotePrefix="1" applyFont="1" applyBorder="1" applyAlignment="1">
      <alignment horizontal="center" vertical="center" wrapText="1"/>
    </xf>
    <xf numFmtId="2" fontId="7" fillId="0" borderId="23"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33" xfId="0" quotePrefix="1" applyFont="1" applyBorder="1" applyAlignment="1">
      <alignment horizontal="center" vertical="center" wrapText="1"/>
    </xf>
    <xf numFmtId="0" fontId="4" fillId="0" borderId="9" xfId="0" applyFont="1" applyBorder="1" applyAlignment="1">
      <alignment horizontal="center" vertical="center" wrapText="1"/>
    </xf>
    <xf numFmtId="16" fontId="4" fillId="0" borderId="6" xfId="0" applyNumberFormat="1" applyFont="1" applyBorder="1" applyAlignment="1">
      <alignment horizontal="center" vertical="center" wrapText="1"/>
    </xf>
    <xf numFmtId="16" fontId="4" fillId="0" borderId="34" xfId="0" applyNumberFormat="1" applyFont="1" applyBorder="1" applyAlignment="1">
      <alignment horizontal="center" vertical="center" wrapText="1"/>
    </xf>
    <xf numFmtId="2" fontId="7" fillId="0" borderId="35"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2" xfId="0" applyFont="1" applyBorder="1" applyAlignment="1">
      <alignment horizontal="center"/>
    </xf>
    <xf numFmtId="16" fontId="4" fillId="0" borderId="2" xfId="0" quotePrefix="1" applyNumberFormat="1" applyFont="1" applyBorder="1" applyAlignment="1">
      <alignment horizontal="center" vertical="center" wrapText="1"/>
    </xf>
    <xf numFmtId="0" fontId="4" fillId="0" borderId="9" xfId="0" applyFont="1" applyBorder="1" applyAlignment="1">
      <alignment horizontal="center" vertical="center"/>
    </xf>
    <xf numFmtId="0" fontId="9" fillId="0" borderId="6"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quotePrefix="1" applyFont="1" applyBorder="1" applyAlignment="1">
      <alignment horizontal="center" vertical="center" wrapText="1"/>
    </xf>
    <xf numFmtId="0" fontId="0" fillId="0" borderId="0" xfId="0" applyFont="1" applyFill="1" applyBorder="1" applyAlignment="1">
      <alignment wrapText="1"/>
    </xf>
    <xf numFmtId="0" fontId="12" fillId="0" borderId="24" xfId="0" applyFont="1" applyBorder="1" applyAlignment="1" applyProtection="1">
      <alignment horizontal="center" vertical="center" wrapText="1"/>
      <protection hidden="1"/>
    </xf>
    <xf numFmtId="0" fontId="12" fillId="0" borderId="25" xfId="0" applyFont="1" applyBorder="1" applyAlignment="1" applyProtection="1">
      <alignment horizontal="center" vertical="center"/>
      <protection hidden="1"/>
    </xf>
    <xf numFmtId="0" fontId="12" fillId="0" borderId="25" xfId="0" applyFont="1" applyBorder="1" applyAlignment="1" applyProtection="1">
      <alignment horizontal="center" vertical="center" wrapText="1"/>
      <protection hidden="1"/>
    </xf>
    <xf numFmtId="0" fontId="4"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4" fillId="0" borderId="8" xfId="0" applyFont="1" applyBorder="1" applyAlignment="1">
      <alignment horizontal="center"/>
    </xf>
    <xf numFmtId="0" fontId="0" fillId="0" borderId="8" xfId="0"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Fill="1" applyBorder="1" applyAlignment="1">
      <alignment horizontal="center" vertical="center" wrapText="1"/>
    </xf>
    <xf numFmtId="0" fontId="15" fillId="0" borderId="8" xfId="0" applyNumberFormat="1" applyFont="1" applyBorder="1" applyAlignment="1">
      <alignment horizontal="center" vertical="center" wrapText="1"/>
    </xf>
    <xf numFmtId="0" fontId="15" fillId="0" borderId="9" xfId="0" applyNumberFormat="1" applyFont="1" applyBorder="1" applyAlignment="1">
      <alignment horizontal="center" vertical="center" wrapText="1"/>
    </xf>
    <xf numFmtId="0" fontId="15" fillId="0" borderId="0" xfId="0" applyFont="1" applyFill="1" applyBorder="1" applyAlignment="1">
      <alignment horizontal="center" vertical="center" wrapText="1"/>
    </xf>
    <xf numFmtId="165" fontId="16" fillId="0" borderId="22" xfId="0" applyNumberFormat="1" applyFont="1" applyBorder="1" applyAlignment="1">
      <alignment horizontal="center" vertical="center"/>
    </xf>
    <xf numFmtId="0" fontId="4" fillId="0" borderId="2" xfId="0" applyFont="1" applyBorder="1" applyAlignment="1">
      <alignment horizontal="left" vertical="center" wrapText="1"/>
    </xf>
    <xf numFmtId="0" fontId="9" fillId="0" borderId="6"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0" fillId="0" borderId="0" xfId="0" applyFont="1" applyBorder="1"/>
    <xf numFmtId="0" fontId="9" fillId="0" borderId="9" xfId="0" applyFont="1" applyBorder="1" applyAlignment="1">
      <alignment horizontal="center"/>
    </xf>
    <xf numFmtId="0" fontId="0"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 xfId="0" quotePrefix="1" applyFont="1" applyBorder="1" applyAlignment="1">
      <alignment horizontal="center"/>
    </xf>
    <xf numFmtId="0" fontId="4" fillId="0" borderId="2" xfId="0" applyFont="1" applyBorder="1"/>
    <xf numFmtId="0" fontId="4" fillId="0" borderId="17" xfId="0" applyFont="1" applyBorder="1" applyAlignment="1">
      <alignment horizontal="center"/>
    </xf>
    <xf numFmtId="0" fontId="4" fillId="0" borderId="18" xfId="0" applyFont="1" applyBorder="1" applyAlignment="1"/>
    <xf numFmtId="0" fontId="4" fillId="0" borderId="27" xfId="0" applyFont="1" applyBorder="1" applyAlignment="1"/>
    <xf numFmtId="0" fontId="4" fillId="0" borderId="9" xfId="0" applyFont="1" applyBorder="1" applyAlignment="1">
      <alignment horizontal="center"/>
    </xf>
    <xf numFmtId="0" fontId="4" fillId="0" borderId="7" xfId="0" applyFont="1" applyBorder="1" applyAlignment="1">
      <alignment horizontal="center" vertical="center" wrapText="1"/>
    </xf>
    <xf numFmtId="0" fontId="4" fillId="0" borderId="4" xfId="0" quotePrefix="1" applyFont="1" applyBorder="1" applyAlignment="1">
      <alignment horizontal="center"/>
    </xf>
    <xf numFmtId="0" fontId="4" fillId="0" borderId="2" xfId="0" applyFont="1" applyBorder="1" applyAlignment="1">
      <alignment horizontal="left"/>
    </xf>
    <xf numFmtId="0" fontId="4" fillId="0" borderId="36" xfId="0" applyFont="1" applyBorder="1" applyAlignment="1">
      <alignment horizontal="center" vertical="center" wrapText="1"/>
    </xf>
    <xf numFmtId="0" fontId="4" fillId="0" borderId="6" xfId="0" applyFont="1" applyBorder="1" applyAlignment="1">
      <alignment horizontal="left" vertical="center"/>
    </xf>
    <xf numFmtId="0" fontId="15" fillId="0" borderId="0" xfId="0" applyFont="1" applyAlignment="1" applyProtection="1">
      <alignment vertical="center"/>
      <protection hidden="1"/>
    </xf>
    <xf numFmtId="0" fontId="15" fillId="0" borderId="0" xfId="0" applyFont="1" applyAlignment="1" applyProtection="1">
      <alignment horizontal="left" vertical="center"/>
      <protection hidden="1"/>
    </xf>
    <xf numFmtId="0" fontId="19" fillId="0" borderId="0" xfId="0" applyFont="1" applyAlignment="1"/>
    <xf numFmtId="0" fontId="15" fillId="0" borderId="0" xfId="0" applyFont="1" applyAlignment="1"/>
    <xf numFmtId="0" fontId="15"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4" fillId="0" borderId="2" xfId="0" applyFont="1" applyBorder="1" applyAlignment="1">
      <alignment wrapText="1"/>
    </xf>
    <xf numFmtId="0" fontId="0" fillId="0" borderId="2" xfId="0" applyFont="1" applyBorder="1" applyAlignment="1">
      <alignment wrapText="1"/>
    </xf>
    <xf numFmtId="0" fontId="4" fillId="0" borderId="18" xfId="0" applyFont="1" applyBorder="1" applyAlignment="1">
      <alignment wrapText="1"/>
    </xf>
    <xf numFmtId="0" fontId="4" fillId="0" borderId="18" xfId="0" applyFont="1" applyBorder="1" applyAlignment="1">
      <alignment horizontal="center"/>
    </xf>
    <xf numFmtId="0" fontId="0" fillId="0" borderId="6" xfId="0" applyFont="1" applyBorder="1" applyAlignment="1">
      <alignment wrapText="1"/>
    </xf>
    <xf numFmtId="165" fontId="7" fillId="0" borderId="22" xfId="0" applyNumberFormat="1" applyFont="1" applyBorder="1" applyAlignment="1">
      <alignment horizontal="center" vertical="center" wrapText="1"/>
    </xf>
    <xf numFmtId="0" fontId="7" fillId="0" borderId="37" xfId="0" applyFont="1" applyBorder="1" applyAlignment="1">
      <alignment horizontal="center"/>
    </xf>
    <xf numFmtId="0" fontId="0" fillId="0" borderId="0" xfId="0" applyFill="1" applyBorder="1" applyAlignment="1">
      <alignment horizontal="center"/>
    </xf>
    <xf numFmtId="165" fontId="11" fillId="0" borderId="22" xfId="0" applyNumberFormat="1" applyFont="1" applyBorder="1" applyAlignment="1">
      <alignment horizontal="center"/>
    </xf>
    <xf numFmtId="0" fontId="20" fillId="0" borderId="0" xfId="0" applyFont="1"/>
    <xf numFmtId="0" fontId="11" fillId="0" borderId="0" xfId="0" applyFont="1" applyBorder="1" applyAlignment="1" applyProtection="1">
      <alignment vertical="center" wrapText="1"/>
      <protection hidden="1"/>
    </xf>
    <xf numFmtId="0" fontId="4" fillId="0" borderId="2" xfId="0" applyNumberFormat="1" applyFont="1" applyBorder="1" applyAlignment="1">
      <alignment wrapText="1"/>
    </xf>
    <xf numFmtId="0" fontId="0" fillId="0" borderId="0" xfId="0" applyFont="1" applyAlignment="1">
      <alignment horizontal="right"/>
    </xf>
    <xf numFmtId="0" fontId="4" fillId="0" borderId="17" xfId="0" applyFont="1" applyBorder="1" applyAlignment="1">
      <alignment horizontal="center" vertical="center" wrapText="1"/>
    </xf>
    <xf numFmtId="0" fontId="4" fillId="0" borderId="6" xfId="0" applyFont="1" applyBorder="1" applyAlignment="1">
      <alignment horizontal="left" vertical="center" wrapText="1"/>
    </xf>
    <xf numFmtId="0" fontId="4" fillId="0" borderId="6" xfId="0" applyNumberFormat="1" applyFont="1" applyBorder="1" applyAlignment="1">
      <alignment wrapText="1"/>
    </xf>
    <xf numFmtId="0" fontId="15" fillId="0" borderId="38"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 xfId="0" applyFont="1" applyBorder="1" applyAlignment="1"/>
    <xf numFmtId="0" fontId="15" fillId="0" borderId="0" xfId="0" applyFont="1" applyBorder="1" applyAlignment="1">
      <alignment wrapText="1"/>
    </xf>
    <xf numFmtId="0" fontId="16" fillId="0" borderId="0" xfId="0" applyFont="1"/>
    <xf numFmtId="0" fontId="19" fillId="0" borderId="17" xfId="0" applyFont="1" applyBorder="1" applyAlignment="1">
      <alignment horizontal="center"/>
    </xf>
    <xf numFmtId="0" fontId="19" fillId="0" borderId="18" xfId="0" applyFont="1" applyBorder="1" applyAlignment="1"/>
    <xf numFmtId="0" fontId="19" fillId="0" borderId="27" xfId="0" applyFont="1" applyBorder="1" applyAlignment="1"/>
    <xf numFmtId="0" fontId="19" fillId="0" borderId="8" xfId="0" applyFont="1" applyBorder="1" applyAlignment="1">
      <alignment horizontal="center"/>
    </xf>
    <xf numFmtId="0" fontId="16" fillId="0" borderId="23" xfId="0" applyFont="1" applyBorder="1" applyAlignment="1">
      <alignment horizontal="center"/>
    </xf>
    <xf numFmtId="0" fontId="15" fillId="0" borderId="2" xfId="0" applyFont="1" applyBorder="1" applyAlignment="1">
      <alignment horizontal="left" vertical="center" wrapText="1"/>
    </xf>
    <xf numFmtId="0" fontId="16" fillId="0" borderId="23" xfId="0" applyFont="1" applyBorder="1" applyAlignment="1">
      <alignment horizontal="center" vertical="center" wrapText="1"/>
    </xf>
    <xf numFmtId="0" fontId="15" fillId="0" borderId="2" xfId="0" applyFont="1" applyFill="1" applyBorder="1" applyAlignment="1">
      <alignment horizontal="left" vertical="center" wrapText="1"/>
    </xf>
    <xf numFmtId="0" fontId="16" fillId="0" borderId="23" xfId="0" applyFont="1" applyFill="1" applyBorder="1" applyAlignment="1">
      <alignment horizontal="center" vertical="center" wrapText="1"/>
    </xf>
    <xf numFmtId="0" fontId="19" fillId="0" borderId="9" xfId="0" applyFont="1" applyBorder="1" applyAlignment="1">
      <alignment horizontal="center"/>
    </xf>
    <xf numFmtId="0" fontId="15" fillId="0" borderId="6" xfId="0" applyFont="1" applyFill="1" applyBorder="1" applyAlignment="1">
      <alignment horizontal="left" vertical="center" wrapText="1"/>
    </xf>
    <xf numFmtId="0" fontId="15" fillId="0" borderId="6" xfId="0" applyFont="1" applyFill="1" applyBorder="1" applyAlignment="1">
      <alignment horizontal="center" vertical="center" wrapText="1"/>
    </xf>
    <xf numFmtId="0" fontId="16" fillId="0" borderId="35" xfId="0" applyFont="1" applyFill="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5" fillId="0" borderId="18" xfId="0" applyFont="1" applyBorder="1" applyAlignment="1">
      <alignment horizontal="left" vertical="center" wrapText="1"/>
    </xf>
    <xf numFmtId="0" fontId="15" fillId="0" borderId="9" xfId="0" applyFont="1" applyBorder="1" applyAlignment="1">
      <alignment horizontal="center" vertical="center" wrapText="1"/>
    </xf>
    <xf numFmtId="0" fontId="15" fillId="0" borderId="6" xfId="0" applyFont="1" applyBorder="1" applyAlignment="1">
      <alignment horizontal="left" vertical="center" wrapText="1"/>
    </xf>
    <xf numFmtId="166" fontId="16" fillId="0" borderId="22" xfId="0" applyNumberFormat="1" applyFont="1" applyBorder="1" applyAlignment="1">
      <alignment horizontal="center"/>
    </xf>
    <xf numFmtId="49" fontId="0" fillId="0" borderId="0" xfId="0" applyNumberFormat="1"/>
    <xf numFmtId="0" fontId="18" fillId="0" borderId="0" xfId="0" applyFont="1"/>
    <xf numFmtId="0" fontId="19" fillId="0" borderId="1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0" xfId="0" applyFont="1" applyBorder="1" applyAlignment="1">
      <alignment horizontal="left" vertical="center" wrapText="1"/>
    </xf>
    <xf numFmtId="165" fontId="16" fillId="0" borderId="22" xfId="0" applyNumberFormat="1" applyFont="1" applyBorder="1" applyAlignment="1">
      <alignment horizontal="center" vertical="center" wrapText="1"/>
    </xf>
    <xf numFmtId="2" fontId="4" fillId="0" borderId="23" xfId="0" applyNumberFormat="1" applyFont="1" applyBorder="1" applyAlignment="1" applyProtection="1">
      <alignment horizontal="center" vertical="center" wrapText="1"/>
      <protection hidden="1"/>
    </xf>
    <xf numFmtId="2" fontId="4" fillId="0" borderId="35" xfId="0" applyNumberFormat="1" applyFont="1" applyBorder="1" applyAlignment="1" applyProtection="1">
      <alignment horizontal="center" vertical="center" wrapText="1"/>
      <protection hidden="1"/>
    </xf>
    <xf numFmtId="2" fontId="4" fillId="0" borderId="39" xfId="0" applyNumberFormat="1" applyFont="1" applyBorder="1" applyAlignment="1" applyProtection="1">
      <alignment horizontal="center" vertical="center"/>
      <protection hidden="1"/>
    </xf>
    <xf numFmtId="2" fontId="4" fillId="0" borderId="23" xfId="0" applyNumberFormat="1" applyFont="1" applyBorder="1" applyAlignment="1" applyProtection="1">
      <alignment horizontal="center" vertical="center"/>
      <protection hidden="1"/>
    </xf>
    <xf numFmtId="2" fontId="4" fillId="0" borderId="35" xfId="0" applyNumberFormat="1" applyFont="1" applyBorder="1" applyAlignment="1" applyProtection="1">
      <alignment horizontal="center" vertical="center"/>
      <protection hidden="1"/>
    </xf>
    <xf numFmtId="2" fontId="4"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lignment horizontal="center" vertical="center" wrapText="1"/>
    </xf>
    <xf numFmtId="2" fontId="4" fillId="0" borderId="35" xfId="0" applyNumberFormat="1" applyFont="1" applyBorder="1" applyAlignment="1">
      <alignment horizontal="center"/>
    </xf>
    <xf numFmtId="2" fontId="4" fillId="0" borderId="23" xfId="0" applyNumberFormat="1" applyFont="1" applyBorder="1" applyAlignment="1">
      <alignment horizontal="center" vertical="center"/>
    </xf>
    <xf numFmtId="0" fontId="0" fillId="0" borderId="23" xfId="0" applyFont="1" applyBorder="1"/>
    <xf numFmtId="0" fontId="0" fillId="0" borderId="35" xfId="0" applyFont="1" applyBorder="1"/>
    <xf numFmtId="2" fontId="4" fillId="0" borderId="27" xfId="0" applyNumberFormat="1" applyFont="1" applyBorder="1" applyAlignment="1">
      <alignment horizontal="center" vertical="center" wrapText="1"/>
    </xf>
    <xf numFmtId="2" fontId="9" fillId="0" borderId="23" xfId="0" applyNumberFormat="1" applyFont="1" applyBorder="1" applyAlignment="1">
      <alignment horizontal="center" vertical="center" wrapText="1"/>
    </xf>
    <xf numFmtId="2" fontId="4" fillId="0" borderId="35" xfId="0" applyNumberFormat="1" applyFont="1" applyBorder="1" applyAlignment="1">
      <alignment horizontal="center" vertical="center" wrapText="1"/>
    </xf>
    <xf numFmtId="2" fontId="4" fillId="0" borderId="23" xfId="0" applyNumberFormat="1" applyFont="1" applyBorder="1" applyAlignment="1">
      <alignment horizontal="center"/>
    </xf>
    <xf numFmtId="2" fontId="4" fillId="0" borderId="39" xfId="0" applyNumberFormat="1" applyFont="1" applyBorder="1" applyAlignment="1">
      <alignment horizontal="center" vertical="center" wrapText="1"/>
    </xf>
    <xf numFmtId="2" fontId="4" fillId="0" borderId="27" xfId="0" applyNumberFormat="1" applyFont="1" applyBorder="1" applyAlignment="1">
      <alignment horizontal="center" vertical="center"/>
    </xf>
    <xf numFmtId="2" fontId="9" fillId="0" borderId="35" xfId="0" applyNumberFormat="1" applyFont="1" applyBorder="1" applyAlignment="1">
      <alignment horizontal="center" vertical="center" wrapText="1"/>
    </xf>
    <xf numFmtId="2" fontId="4" fillId="0" borderId="27" xfId="0" applyNumberFormat="1" applyFont="1" applyBorder="1" applyAlignment="1">
      <alignment horizontal="center"/>
    </xf>
    <xf numFmtId="2" fontId="9" fillId="0" borderId="27" xfId="0" applyNumberFormat="1" applyFont="1" applyBorder="1" applyAlignment="1">
      <alignment horizontal="center" vertical="center" wrapText="1"/>
    </xf>
    <xf numFmtId="0" fontId="4" fillId="0" borderId="23" xfId="0" applyFont="1" applyBorder="1" applyAlignment="1">
      <alignment horizontal="center"/>
    </xf>
    <xf numFmtId="0" fontId="4" fillId="0" borderId="23" xfId="0" applyFont="1" applyBorder="1" applyAlignment="1">
      <alignment horizontal="center" vertical="center" wrapText="1"/>
    </xf>
    <xf numFmtId="0" fontId="4" fillId="0" borderId="23" xfId="0" applyFont="1" applyFill="1" applyBorder="1" applyAlignment="1">
      <alignment horizontal="center" vertical="center" wrapText="1"/>
    </xf>
    <xf numFmtId="0" fontId="4" fillId="0" borderId="35" xfId="0" applyFont="1" applyFill="1" applyBorder="1" applyAlignment="1">
      <alignment horizontal="center" vertical="center" wrapText="1"/>
    </xf>
    <xf numFmtId="164" fontId="4" fillId="0" borderId="23" xfId="0" applyNumberFormat="1" applyFont="1" applyBorder="1" applyAlignment="1">
      <alignment horizontal="center" vertical="center" wrapText="1"/>
    </xf>
    <xf numFmtId="164" fontId="4" fillId="0" borderId="35"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35" xfId="0" applyNumberFormat="1" applyFont="1" applyBorder="1" applyAlignment="1">
      <alignment horizontal="center" vertical="center" wrapText="1"/>
    </xf>
    <xf numFmtId="0" fontId="19" fillId="0" borderId="40" xfId="0" applyFont="1" applyBorder="1"/>
    <xf numFmtId="0" fontId="15" fillId="0" borderId="40" xfId="0" applyFont="1" applyBorder="1"/>
    <xf numFmtId="0" fontId="0" fillId="0" borderId="40" xfId="0" applyFont="1" applyBorder="1"/>
    <xf numFmtId="0" fontId="19" fillId="0" borderId="40" xfId="0" applyFont="1" applyBorder="1" applyAlignment="1">
      <alignment horizontal="center" vertical="center" wrapText="1"/>
    </xf>
    <xf numFmtId="0" fontId="4" fillId="0" borderId="40" xfId="0" applyFont="1" applyBorder="1"/>
    <xf numFmtId="0" fontId="0" fillId="0" borderId="40" xfId="0" applyFont="1" applyFill="1" applyBorder="1" applyAlignment="1">
      <alignment horizontal="center" vertical="center" wrapText="1"/>
    </xf>
    <xf numFmtId="0" fontId="0" fillId="0" borderId="40" xfId="0" applyBorder="1"/>
    <xf numFmtId="0" fontId="4" fillId="0" borderId="40" xfId="0" applyFont="1" applyBorder="1" applyAlignment="1">
      <alignment horizontal="center" vertical="center" wrapText="1"/>
    </xf>
    <xf numFmtId="0" fontId="15" fillId="0" borderId="40" xfId="0" applyFont="1" applyBorder="1" applyAlignment="1">
      <alignment horizontal="center" vertical="center"/>
    </xf>
    <xf numFmtId="0" fontId="15" fillId="0" borderId="40" xfId="0" applyNumberFormat="1" applyFont="1" applyFill="1" applyBorder="1" applyAlignment="1" applyProtection="1">
      <alignment horizontal="center" vertical="center" wrapText="1"/>
      <protection locked="0"/>
    </xf>
    <xf numFmtId="0" fontId="5" fillId="0" borderId="40" xfId="0" applyNumberFormat="1" applyFont="1" applyFill="1" applyBorder="1" applyAlignment="1" applyProtection="1">
      <alignment horizontal="center" vertical="center" wrapText="1"/>
      <protection locked="0"/>
    </xf>
    <xf numFmtId="2" fontId="4" fillId="0" borderId="40" xfId="0" applyNumberFormat="1" applyFont="1" applyBorder="1" applyAlignment="1" applyProtection="1">
      <alignment horizontal="center" vertical="center" wrapText="1"/>
      <protection hidden="1"/>
    </xf>
    <xf numFmtId="0" fontId="5" fillId="3" borderId="2" xfId="0" applyFont="1" applyFill="1" applyBorder="1" applyAlignment="1" applyProtection="1">
      <alignment horizontal="left" vertical="top"/>
      <protection hidden="1"/>
    </xf>
    <xf numFmtId="0" fontId="5" fillId="3" borderId="2" xfId="0" applyFont="1" applyFill="1" applyBorder="1" applyAlignment="1" applyProtection="1">
      <alignment horizontal="left" vertical="center"/>
      <protection hidden="1"/>
    </xf>
    <xf numFmtId="0" fontId="5" fillId="3" borderId="2" xfId="0" applyFont="1" applyFill="1" applyBorder="1" applyAlignment="1" applyProtection="1">
      <alignment vertical="center"/>
      <protection hidden="1"/>
    </xf>
    <xf numFmtId="0" fontId="23" fillId="0" borderId="0" xfId="0" applyFont="1" applyAlignment="1" applyProtection="1">
      <alignment horizontal="left" vertical="center"/>
      <protection hidden="1"/>
    </xf>
    <xf numFmtId="0" fontId="5" fillId="5" borderId="2" xfId="0" applyFont="1" applyFill="1" applyBorder="1" applyAlignment="1" applyProtection="1">
      <alignment horizontal="left" vertical="center"/>
      <protection locked="0"/>
    </xf>
    <xf numFmtId="0" fontId="5" fillId="5" borderId="2" xfId="0" applyFont="1" applyFill="1" applyBorder="1" applyAlignment="1" applyProtection="1">
      <alignment vertical="center"/>
      <protection locked="0"/>
    </xf>
    <xf numFmtId="0" fontId="4" fillId="0" borderId="43" xfId="0" applyFont="1" applyBorder="1" applyAlignment="1">
      <alignment horizontal="center" vertical="top"/>
    </xf>
    <xf numFmtId="0" fontId="15" fillId="0" borderId="0" xfId="0" applyFont="1" applyAlignment="1" applyProtection="1">
      <alignment horizontal="left" vertical="center"/>
      <protection hidden="1"/>
    </xf>
    <xf numFmtId="0" fontId="5" fillId="0" borderId="0" xfId="0" applyFont="1" applyAlignment="1" applyProtection="1">
      <alignment horizontal="left" vertical="center"/>
      <protection hidden="1"/>
    </xf>
    <xf numFmtId="0" fontId="24" fillId="0" borderId="0" xfId="0" applyFont="1"/>
    <xf numFmtId="0" fontId="25" fillId="0" borderId="0" xfId="0" applyFont="1"/>
    <xf numFmtId="0" fontId="26" fillId="0" borderId="0" xfId="0" applyFont="1"/>
    <xf numFmtId="0" fontId="21" fillId="0" borderId="0" xfId="0" applyFont="1"/>
    <xf numFmtId="0" fontId="21" fillId="0" borderId="2" xfId="0" applyFont="1" applyBorder="1"/>
    <xf numFmtId="0" fontId="21" fillId="0" borderId="2" xfId="0" applyFont="1" applyBorder="1" applyAlignment="1">
      <alignment horizontal="center"/>
    </xf>
    <xf numFmtId="0" fontId="6" fillId="0" borderId="0" xfId="0" quotePrefix="1" applyFont="1" applyBorder="1" applyProtection="1">
      <protection hidden="1"/>
    </xf>
    <xf numFmtId="0" fontId="15" fillId="0" borderId="45" xfId="0" applyFont="1" applyBorder="1" applyAlignment="1">
      <alignment horizontal="center" vertical="center" wrapText="1"/>
    </xf>
    <xf numFmtId="0" fontId="15" fillId="0" borderId="3" xfId="0" applyFont="1" applyBorder="1" applyAlignment="1">
      <alignment horizontal="left" vertical="center" wrapText="1"/>
    </xf>
    <xf numFmtId="0" fontId="15" fillId="0" borderId="3" xfId="0" applyFont="1" applyBorder="1" applyAlignment="1">
      <alignment horizontal="center" vertical="center" wrapText="1"/>
    </xf>
    <xf numFmtId="2" fontId="4" fillId="0" borderId="46" xfId="0" applyNumberFormat="1" applyFont="1" applyBorder="1" applyAlignment="1">
      <alignment horizontal="center" vertical="center" wrapText="1"/>
    </xf>
    <xf numFmtId="0" fontId="34" fillId="0" borderId="0" xfId="0" applyFont="1" applyAlignment="1">
      <alignment horizontal="left" wrapText="1"/>
    </xf>
    <xf numFmtId="49" fontId="35" fillId="0" borderId="18" xfId="0" applyNumberFormat="1" applyFont="1" applyBorder="1" applyAlignment="1" applyProtection="1">
      <alignment horizontal="left" vertical="center" wrapText="1"/>
      <protection locked="0"/>
    </xf>
    <xf numFmtId="49" fontId="35" fillId="0" borderId="18" xfId="0" applyNumberFormat="1" applyFont="1" applyBorder="1" applyAlignment="1" applyProtection="1">
      <alignment horizontal="center" vertical="center" wrapText="1"/>
      <protection locked="0"/>
    </xf>
    <xf numFmtId="1" fontId="35" fillId="0" borderId="18" xfId="0" applyNumberFormat="1" applyFont="1" applyBorder="1" applyAlignment="1" applyProtection="1">
      <alignment horizontal="center" vertical="center" wrapText="1"/>
      <protection locked="0"/>
    </xf>
    <xf numFmtId="2" fontId="35" fillId="0" borderId="27" xfId="0" applyNumberFormat="1" applyFont="1" applyBorder="1" applyAlignment="1" applyProtection="1">
      <alignment horizontal="center" vertical="center" wrapText="1"/>
      <protection hidden="1"/>
    </xf>
    <xf numFmtId="49" fontId="35" fillId="0" borderId="4" xfId="0" applyNumberFormat="1" applyFont="1" applyBorder="1" applyAlignment="1" applyProtection="1">
      <alignment horizontal="left" vertical="center" wrapText="1"/>
      <protection locked="0"/>
    </xf>
    <xf numFmtId="0" fontId="35" fillId="0" borderId="2" xfId="0" applyFont="1" applyBorder="1" applyAlignment="1" applyProtection="1">
      <alignment horizontal="left" vertical="center" wrapText="1"/>
      <protection locked="0"/>
    </xf>
    <xf numFmtId="0" fontId="35" fillId="0" borderId="2" xfId="0" applyFont="1" applyBorder="1" applyAlignment="1" applyProtection="1">
      <alignment horizontal="center" vertical="center" wrapText="1"/>
      <protection locked="0"/>
    </xf>
    <xf numFmtId="1" fontId="35" fillId="0" borderId="2" xfId="0" applyNumberFormat="1" applyFont="1" applyBorder="1" applyAlignment="1" applyProtection="1">
      <alignment horizontal="center" vertical="center" wrapText="1"/>
      <protection locked="0"/>
    </xf>
    <xf numFmtId="1" fontId="35" fillId="0" borderId="4" xfId="0" applyNumberFormat="1" applyFont="1" applyBorder="1" applyAlignment="1" applyProtection="1">
      <alignment horizontal="center" vertical="center" wrapText="1"/>
      <protection locked="0"/>
    </xf>
    <xf numFmtId="2" fontId="35" fillId="0" borderId="23" xfId="0" applyNumberFormat="1" applyFont="1" applyBorder="1" applyAlignment="1" applyProtection="1">
      <alignment horizontal="center" vertical="center" wrapText="1"/>
      <protection hidden="1"/>
    </xf>
    <xf numFmtId="0" fontId="3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47" xfId="0" applyFont="1" applyBorder="1"/>
    <xf numFmtId="165" fontId="16" fillId="0" borderId="48" xfId="0" applyNumberFormat="1" applyFont="1" applyBorder="1" applyAlignment="1">
      <alignment horizontal="center"/>
    </xf>
    <xf numFmtId="2" fontId="4" fillId="0" borderId="49" xfId="0" applyNumberFormat="1" applyFont="1" applyBorder="1" applyAlignment="1">
      <alignment horizontal="center" vertical="center" wrapText="1"/>
    </xf>
    <xf numFmtId="0" fontId="0" fillId="0" borderId="2" xfId="0" applyBorder="1" applyAlignment="1">
      <alignment horizontal="center" wrapText="1"/>
    </xf>
    <xf numFmtId="16" fontId="4" fillId="0" borderId="2" xfId="0" applyNumberFormat="1" applyFont="1" applyBorder="1" applyAlignment="1">
      <alignment horizontal="center"/>
    </xf>
    <xf numFmtId="16" fontId="4" fillId="0" borderId="4" xfId="0" applyNumberFormat="1" applyFont="1" applyBorder="1" applyAlignment="1">
      <alignment horizontal="center" vertical="center"/>
    </xf>
    <xf numFmtId="0" fontId="38" fillId="0" borderId="0" xfId="0" applyFont="1" applyAlignment="1">
      <alignment horizontal="left" vertical="center" indent="1"/>
    </xf>
    <xf numFmtId="2" fontId="11" fillId="0" borderId="48" xfId="0" applyNumberFormat="1" applyFont="1" applyBorder="1" applyAlignment="1">
      <alignment horizontal="center"/>
    </xf>
    <xf numFmtId="0" fontId="12" fillId="0" borderId="17" xfId="0" applyFont="1" applyBorder="1" applyAlignment="1">
      <alignment horizontal="center" vertical="center"/>
    </xf>
    <xf numFmtId="0" fontId="12" fillId="0" borderId="18" xfId="0" applyFont="1" applyBorder="1" applyAlignment="1">
      <alignment horizontal="center" vertical="center" wrapText="1"/>
    </xf>
    <xf numFmtId="1" fontId="15" fillId="0" borderId="27" xfId="0" applyNumberFormat="1" applyFont="1" applyBorder="1" applyAlignment="1" applyProtection="1">
      <alignment horizontal="center" vertical="center" wrapText="1"/>
      <protection locked="0"/>
    </xf>
    <xf numFmtId="1" fontId="15" fillId="0" borderId="23" xfId="0" applyNumberFormat="1" applyFont="1" applyBorder="1" applyAlignment="1" applyProtection="1">
      <alignment horizontal="center" vertical="center" wrapText="1"/>
      <protection locked="0"/>
    </xf>
    <xf numFmtId="0" fontId="12" fillId="0" borderId="6" xfId="0" applyFont="1" applyBorder="1" applyAlignment="1">
      <alignment horizontal="center" vertical="center" wrapText="1"/>
    </xf>
    <xf numFmtId="1" fontId="15" fillId="0" borderId="35"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15" fillId="0" borderId="3" xfId="0" applyFont="1" applyBorder="1" applyAlignment="1" applyProtection="1">
      <alignment horizontal="left" vertical="center" wrapText="1"/>
      <protection locked="0"/>
    </xf>
    <xf numFmtId="1" fontId="15" fillId="0" borderId="3" xfId="0" applyNumberFormat="1" applyFont="1" applyBorder="1" applyAlignment="1" applyProtection="1">
      <alignment horizontal="center" vertical="center" wrapText="1"/>
      <protection locked="0"/>
    </xf>
    <xf numFmtId="1" fontId="15" fillId="0" borderId="46" xfId="0" applyNumberFormat="1" applyFont="1" applyBorder="1" applyAlignment="1" applyProtection="1">
      <alignment horizontal="center" vertical="center" wrapText="1"/>
      <protection locked="0"/>
    </xf>
    <xf numFmtId="0" fontId="9" fillId="0" borderId="0" xfId="0" applyFont="1" applyAlignment="1" applyProtection="1">
      <alignment vertical="center"/>
      <protection hidden="1"/>
    </xf>
    <xf numFmtId="0" fontId="9" fillId="0" borderId="0" xfId="0" applyFont="1"/>
    <xf numFmtId="0" fontId="39" fillId="0" borderId="0" xfId="0" applyFont="1" applyBorder="1" applyAlignment="1">
      <alignment horizontal="center"/>
    </xf>
    <xf numFmtId="49" fontId="9" fillId="0" borderId="18"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49" fontId="9" fillId="0" borderId="3" xfId="0" applyNumberFormat="1" applyFont="1" applyBorder="1" applyAlignment="1" applyProtection="1">
      <alignment horizontal="left" vertical="center" wrapText="1"/>
      <protection locked="0"/>
    </xf>
    <xf numFmtId="0" fontId="40" fillId="0" borderId="0" xfId="0" applyFont="1"/>
    <xf numFmtId="0" fontId="19" fillId="0" borderId="0" xfId="0" applyFont="1" applyBorder="1"/>
    <xf numFmtId="0" fontId="15" fillId="0" borderId="18" xfId="0" applyFont="1" applyBorder="1" applyAlignment="1" applyProtection="1">
      <alignment horizontal="left" vertical="center" wrapText="1"/>
      <protection locked="0"/>
    </xf>
    <xf numFmtId="0" fontId="15" fillId="0" borderId="18" xfId="0" applyFont="1" applyBorder="1" applyAlignment="1">
      <alignment horizontal="center" vertical="center"/>
    </xf>
    <xf numFmtId="49" fontId="15" fillId="0" borderId="6" xfId="0" applyNumberFormat="1" applyFont="1" applyBorder="1" applyAlignment="1" applyProtection="1">
      <alignment horizontal="left" vertical="center" wrapText="1"/>
      <protection locked="0"/>
    </xf>
    <xf numFmtId="0" fontId="15" fillId="0" borderId="2" xfId="0" applyFont="1" applyFill="1" applyBorder="1" applyAlignment="1" applyProtection="1">
      <alignment horizontal="left" vertical="center" wrapText="1"/>
      <protection locked="0"/>
    </xf>
    <xf numFmtId="0" fontId="15" fillId="0" borderId="2" xfId="0" applyFont="1" applyFill="1" applyBorder="1" applyAlignment="1">
      <alignment horizontal="center" vertical="center"/>
    </xf>
    <xf numFmtId="1" fontId="15" fillId="0" borderId="2" xfId="0" applyNumberFormat="1" applyFont="1" applyFill="1" applyBorder="1" applyAlignment="1" applyProtection="1">
      <alignment horizontal="center" vertical="center" wrapText="1"/>
      <protection locked="0"/>
    </xf>
    <xf numFmtId="1" fontId="15" fillId="0" borderId="23" xfId="0" applyNumberFormat="1" applyFont="1" applyFill="1" applyBorder="1" applyAlignment="1" applyProtection="1">
      <alignment horizontal="center" vertical="center" wrapText="1"/>
      <protection locked="0"/>
    </xf>
    <xf numFmtId="0" fontId="9" fillId="0" borderId="2" xfId="0" applyFont="1" applyBorder="1" applyAlignment="1">
      <alignment horizontal="left" vertical="center" wrapText="1"/>
    </xf>
    <xf numFmtId="0" fontId="9" fillId="0" borderId="4" xfId="0" applyFont="1" applyBorder="1" applyAlignment="1">
      <alignment horizontal="left"/>
    </xf>
    <xf numFmtId="0" fontId="4" fillId="0" borderId="2" xfId="0" applyFont="1" applyBorder="1" applyAlignment="1">
      <alignment horizontal="center" wrapText="1"/>
    </xf>
    <xf numFmtId="49" fontId="9" fillId="0" borderId="4"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41" fillId="0" borderId="3" xfId="0" applyFont="1" applyBorder="1" applyAlignment="1">
      <alignment horizontal="left" vertical="center" wrapText="1"/>
    </xf>
    <xf numFmtId="0" fontId="9" fillId="0" borderId="2" xfId="0" applyFont="1" applyBorder="1" applyAlignment="1">
      <alignment wrapText="1"/>
    </xf>
    <xf numFmtId="0" fontId="9" fillId="0" borderId="3" xfId="0" applyFont="1" applyBorder="1" applyAlignment="1">
      <alignment horizontal="left" vertical="center" wrapText="1"/>
    </xf>
    <xf numFmtId="49" fontId="9" fillId="0" borderId="2" xfId="0" quotePrefix="1" applyNumberFormat="1" applyFont="1" applyBorder="1" applyAlignment="1">
      <alignment horizontal="center" vertical="center" wrapText="1"/>
    </xf>
    <xf numFmtId="0" fontId="12" fillId="0" borderId="2" xfId="0" applyFont="1" applyBorder="1" applyAlignment="1">
      <alignment horizontal="center" wrapText="1"/>
    </xf>
    <xf numFmtId="0" fontId="12" fillId="0" borderId="18" xfId="0" quotePrefix="1" applyFont="1" applyBorder="1" applyAlignment="1">
      <alignment horizontal="center" vertical="center" wrapText="1"/>
    </xf>
    <xf numFmtId="0" fontId="12" fillId="0" borderId="6" xfId="0" applyFont="1" applyBorder="1" applyAlignment="1">
      <alignment horizontal="center" vertical="center"/>
    </xf>
    <xf numFmtId="49" fontId="9" fillId="0" borderId="4" xfId="0" applyNumberFormat="1" applyFont="1" applyFill="1" applyBorder="1" applyAlignment="1" applyProtection="1">
      <alignment horizontal="left" vertical="center" wrapText="1"/>
      <protection locked="0"/>
    </xf>
    <xf numFmtId="0" fontId="9" fillId="0" borderId="2" xfId="0" applyFont="1" applyFill="1" applyBorder="1" applyAlignment="1" applyProtection="1">
      <alignment horizontal="left" vertical="center" wrapText="1"/>
      <protection locked="0"/>
    </xf>
    <xf numFmtId="0" fontId="9" fillId="0" borderId="2" xfId="0" applyFont="1" applyFill="1" applyBorder="1" applyAlignment="1" applyProtection="1">
      <alignment horizontal="center" vertical="center" wrapText="1"/>
      <protection locked="0"/>
    </xf>
    <xf numFmtId="1" fontId="9" fillId="0" borderId="2" xfId="0" applyNumberFormat="1" applyFont="1" applyFill="1" applyBorder="1" applyAlignment="1" applyProtection="1">
      <alignment horizontal="center" vertical="center" wrapText="1"/>
      <protection locked="0"/>
    </xf>
    <xf numFmtId="1" fontId="9" fillId="0" borderId="4" xfId="0" applyNumberFormat="1" applyFont="1" applyFill="1" applyBorder="1" applyAlignment="1" applyProtection="1">
      <alignment horizontal="center" vertical="center" wrapText="1"/>
      <protection locked="0"/>
    </xf>
    <xf numFmtId="2" fontId="9" fillId="0" borderId="23" xfId="0" applyNumberFormat="1" applyFont="1" applyFill="1" applyBorder="1" applyAlignment="1" applyProtection="1">
      <alignment horizontal="center" vertical="center" wrapText="1"/>
      <protection hidden="1"/>
    </xf>
    <xf numFmtId="0" fontId="9" fillId="0" borderId="2" xfId="0" applyFont="1" applyFill="1" applyBorder="1" applyAlignment="1">
      <alignment horizontal="center" vertical="center" wrapText="1"/>
    </xf>
    <xf numFmtId="49" fontId="9" fillId="0" borderId="4" xfId="0" applyNumberFormat="1" applyFont="1" applyFill="1" applyBorder="1" applyAlignment="1" applyProtection="1">
      <alignment horizontal="center" vertical="center" wrapText="1"/>
      <protection locked="0"/>
    </xf>
    <xf numFmtId="1" fontId="9" fillId="9" borderId="4" xfId="0" applyNumberFormat="1" applyFont="1" applyFill="1" applyBorder="1" applyAlignment="1" applyProtection="1">
      <alignment horizontal="center" vertical="center" wrapText="1"/>
      <protection locked="0"/>
    </xf>
    <xf numFmtId="0" fontId="43" fillId="0" borderId="4" xfId="0" applyFont="1" applyBorder="1" applyAlignment="1">
      <alignment horizontal="center" vertical="center" wrapText="1"/>
    </xf>
    <xf numFmtId="0" fontId="43" fillId="0" borderId="4" xfId="0" applyFont="1" applyBorder="1" applyAlignment="1">
      <alignment horizontal="center" wrapText="1"/>
    </xf>
    <xf numFmtId="0" fontId="43" fillId="0" borderId="4" xfId="0" applyFont="1" applyBorder="1" applyAlignment="1">
      <alignment horizontal="center" vertical="center"/>
    </xf>
    <xf numFmtId="0" fontId="43" fillId="0" borderId="4" xfId="0" quotePrefix="1" applyFont="1" applyBorder="1" applyAlignment="1">
      <alignment horizontal="center" vertical="center"/>
    </xf>
    <xf numFmtId="16" fontId="42" fillId="0" borderId="32" xfId="0" quotePrefix="1" applyNumberFormat="1" applyFont="1" applyBorder="1" applyAlignment="1">
      <alignment horizontal="center"/>
    </xf>
    <xf numFmtId="2" fontId="42" fillId="0" borderId="39" xfId="0" applyNumberFormat="1" applyFont="1" applyBorder="1" applyAlignment="1">
      <alignment horizontal="center"/>
    </xf>
    <xf numFmtId="0" fontId="40" fillId="0" borderId="4" xfId="0" applyFont="1" applyBorder="1" applyAlignment="1">
      <alignment horizontal="center" wrapText="1"/>
    </xf>
    <xf numFmtId="0" fontId="9" fillId="0" borderId="18" xfId="0" applyFont="1" applyBorder="1" applyAlignment="1">
      <alignment horizontal="left" vertical="center" wrapText="1"/>
    </xf>
    <xf numFmtId="0" fontId="15" fillId="0" borderId="2" xfId="0" applyFont="1" applyBorder="1" applyAlignment="1">
      <alignment wrapText="1"/>
    </xf>
    <xf numFmtId="0" fontId="1" fillId="0" borderId="18" xfId="0" applyFont="1" applyBorder="1" applyAlignment="1"/>
    <xf numFmtId="0" fontId="9" fillId="0" borderId="2" xfId="0" applyFont="1" applyBorder="1" applyAlignment="1"/>
    <xf numFmtId="0" fontId="9" fillId="0" borderId="30" xfId="0" applyNumberFormat="1" applyFont="1" applyBorder="1" applyAlignment="1">
      <alignment wrapText="1"/>
    </xf>
    <xf numFmtId="49" fontId="9" fillId="0" borderId="30" xfId="0" applyNumberFormat="1" applyFont="1" applyBorder="1" applyAlignment="1">
      <alignment horizontal="center" vertical="center" wrapText="1"/>
    </xf>
    <xf numFmtId="2" fontId="9" fillId="0" borderId="31" xfId="0" applyNumberFormat="1" applyFont="1" applyBorder="1" applyAlignment="1">
      <alignment horizontal="center" vertical="center" wrapText="1"/>
    </xf>
    <xf numFmtId="49" fontId="9" fillId="0" borderId="2" xfId="0" applyNumberFormat="1" applyFont="1" applyBorder="1" applyAlignment="1">
      <alignment horizontal="center" vertical="center" wrapText="1"/>
    </xf>
    <xf numFmtId="49" fontId="13" fillId="5" borderId="2" xfId="0" applyNumberFormat="1" applyFont="1" applyFill="1" applyBorder="1" applyAlignment="1" applyProtection="1">
      <alignment horizontal="left" vertical="center"/>
      <protection locked="0"/>
    </xf>
    <xf numFmtId="0" fontId="13" fillId="5" borderId="2" xfId="0" applyFont="1" applyFill="1" applyBorder="1" applyAlignment="1" applyProtection="1">
      <alignment horizontal="left" vertical="center"/>
      <protection locked="0"/>
    </xf>
    <xf numFmtId="49" fontId="9" fillId="0" borderId="6" xfId="0" applyNumberFormat="1" applyFont="1" applyBorder="1" applyAlignment="1" applyProtection="1">
      <alignment horizontal="left" vertical="center" wrapText="1"/>
      <protection locked="0"/>
    </xf>
    <xf numFmtId="49" fontId="15" fillId="0" borderId="6" xfId="0" applyNumberFormat="1" applyFont="1" applyBorder="1" applyAlignment="1">
      <alignment horizontal="center" vertical="center" wrapText="1"/>
    </xf>
    <xf numFmtId="165" fontId="15" fillId="0" borderId="27" xfId="0" applyNumberFormat="1" applyFont="1" applyBorder="1" applyAlignment="1" applyProtection="1">
      <alignment horizontal="center" vertical="center" wrapText="1"/>
      <protection locked="0"/>
    </xf>
    <xf numFmtId="165" fontId="15" fillId="0" borderId="23" xfId="0" applyNumberFormat="1" applyFont="1" applyBorder="1" applyAlignment="1" applyProtection="1">
      <alignment horizontal="center" vertical="center" wrapText="1"/>
      <protection locked="0"/>
    </xf>
    <xf numFmtId="0" fontId="9" fillId="0" borderId="4" xfId="0" applyFont="1" applyBorder="1" applyAlignment="1">
      <alignment horizontal="center"/>
    </xf>
    <xf numFmtId="16" fontId="9" fillId="0" borderId="4" xfId="0" applyNumberFormat="1" applyFont="1" applyBorder="1" applyAlignment="1">
      <alignment horizontal="center"/>
    </xf>
    <xf numFmtId="2" fontId="9" fillId="0" borderId="39" xfId="0" applyNumberFormat="1" applyFont="1" applyBorder="1" applyAlignment="1">
      <alignment horizontal="center"/>
    </xf>
    <xf numFmtId="0" fontId="9" fillId="0" borderId="2" xfId="0" applyFont="1" applyBorder="1" applyAlignment="1" applyProtection="1">
      <alignment horizontal="left" vertical="center" wrapText="1"/>
      <protection locked="0"/>
    </xf>
    <xf numFmtId="0" fontId="9" fillId="0" borderId="2" xfId="0" applyFont="1" applyBorder="1" applyAlignment="1" applyProtection="1">
      <alignment horizontal="center" vertical="center" wrapText="1"/>
      <protection locked="0"/>
    </xf>
    <xf numFmtId="1" fontId="9" fillId="0" borderId="2" xfId="0" applyNumberFormat="1" applyFont="1" applyBorder="1" applyAlignment="1" applyProtection="1">
      <alignment horizontal="center" vertical="center" wrapText="1"/>
      <protection locked="0"/>
    </xf>
    <xf numFmtId="1" fontId="9" fillId="0" borderId="4" xfId="0" applyNumberFormat="1" applyFont="1" applyBorder="1" applyAlignment="1" applyProtection="1">
      <alignment horizontal="center" vertical="center" wrapText="1"/>
      <protection locked="0"/>
    </xf>
    <xf numFmtId="2" fontId="9" fillId="0" borderId="23" xfId="0" applyNumberFormat="1" applyFont="1" applyBorder="1" applyAlignment="1" applyProtection="1">
      <alignment horizontal="center" vertical="center" wrapText="1"/>
      <protection hidden="1"/>
    </xf>
    <xf numFmtId="0" fontId="9" fillId="0" borderId="3" xfId="0" applyFont="1" applyBorder="1" applyAlignment="1" applyProtection="1">
      <alignment horizontal="left" vertical="center" wrapText="1"/>
      <protection locked="0"/>
    </xf>
    <xf numFmtId="49" fontId="9" fillId="0" borderId="43" xfId="0" applyNumberFormat="1"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1" fontId="9" fillId="0" borderId="3" xfId="0" applyNumberFormat="1" applyFont="1" applyBorder="1" applyAlignment="1" applyProtection="1">
      <alignment horizontal="center" vertical="center" wrapText="1"/>
      <protection locked="0"/>
    </xf>
    <xf numFmtId="1" fontId="9" fillId="0" borderId="43" xfId="0" applyNumberFormat="1" applyFont="1" applyBorder="1" applyAlignment="1" applyProtection="1">
      <alignment horizontal="center" vertical="center" wrapText="1"/>
      <protection locked="0"/>
    </xf>
    <xf numFmtId="0" fontId="9" fillId="0" borderId="4" xfId="0" applyFont="1" applyFill="1" applyBorder="1" applyAlignment="1" applyProtection="1">
      <alignment horizontal="left" vertical="center" wrapText="1"/>
      <protection locked="0"/>
    </xf>
    <xf numFmtId="0" fontId="9" fillId="0" borderId="4" xfId="0" applyFont="1" applyFill="1" applyBorder="1" applyAlignment="1" applyProtection="1">
      <alignment horizontal="center" vertical="center" wrapText="1"/>
      <protection locked="0"/>
    </xf>
    <xf numFmtId="49" fontId="9" fillId="0" borderId="2" xfId="0" applyNumberFormat="1" applyFont="1" applyFill="1" applyBorder="1" applyAlignment="1" applyProtection="1">
      <alignment horizontal="center" vertical="center" wrapText="1"/>
      <protection locked="0"/>
    </xf>
    <xf numFmtId="49" fontId="9" fillId="0" borderId="2" xfId="0" applyNumberFormat="1" applyFont="1" applyBorder="1" applyAlignment="1">
      <alignment horizontal="left" vertical="center" wrapText="1"/>
    </xf>
    <xf numFmtId="0" fontId="0" fillId="0" borderId="0" xfId="0"/>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12" fillId="0" borderId="2" xfId="0" quotePrefix="1" applyFont="1" applyBorder="1" applyAlignment="1">
      <alignment horizontal="center" vertical="center" wrapText="1"/>
    </xf>
    <xf numFmtId="0" fontId="12" fillId="0" borderId="4" xfId="0" applyFont="1" applyBorder="1" applyAlignment="1">
      <alignment horizontal="center" vertical="center" wrapText="1"/>
    </xf>
    <xf numFmtId="0" fontId="12" fillId="0" borderId="4" xfId="0" applyFont="1" applyBorder="1" applyAlignment="1">
      <alignment horizontal="center" wrapText="1"/>
    </xf>
    <xf numFmtId="0" fontId="12" fillId="0" borderId="8" xfId="0" applyFont="1" applyBorder="1" applyAlignment="1">
      <alignment horizontal="center" vertical="center"/>
    </xf>
    <xf numFmtId="0" fontId="12" fillId="0" borderId="9" xfId="0" applyFont="1" applyBorder="1" applyAlignment="1">
      <alignment horizontal="center" vertical="center"/>
    </xf>
    <xf numFmtId="49" fontId="15" fillId="0" borderId="18" xfId="0" applyNumberFormat="1" applyFont="1" applyBorder="1" applyAlignment="1" applyProtection="1">
      <alignment horizontal="left"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NumberFormat="1" applyFont="1" applyBorder="1" applyAlignment="1" applyProtection="1">
      <alignment horizontal="center" vertical="center" wrapText="1"/>
      <protection locked="0"/>
    </xf>
    <xf numFmtId="0" fontId="15" fillId="0" borderId="2" xfId="0" applyFont="1" applyBorder="1" applyAlignment="1" applyProtection="1">
      <alignment horizontal="left"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1" fontId="15" fillId="0" borderId="6" xfId="0" applyNumberFormat="1" applyFont="1" applyBorder="1" applyAlignment="1" applyProtection="1">
      <alignment horizontal="center" vertical="center" wrapText="1"/>
      <protection locked="0"/>
    </xf>
    <xf numFmtId="49" fontId="15" fillId="0" borderId="2" xfId="0" applyNumberFormat="1" applyFont="1" applyBorder="1" applyAlignment="1" applyProtection="1">
      <alignment horizontal="center" vertical="center" wrapText="1"/>
      <protection locked="0"/>
    </xf>
    <xf numFmtId="49" fontId="15" fillId="0" borderId="7" xfId="0" applyNumberFormat="1" applyFont="1" applyBorder="1" applyAlignment="1" applyProtection="1">
      <alignment horizontal="center" vertical="center" wrapText="1"/>
      <protection locked="0"/>
    </xf>
    <xf numFmtId="49" fontId="15" fillId="0" borderId="2" xfId="0" applyNumberFormat="1" applyFont="1" applyBorder="1" applyAlignment="1" applyProtection="1">
      <alignment horizontal="left" vertical="center" wrapText="1"/>
      <protection locked="0"/>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17" xfId="0" applyNumberFormat="1" applyFont="1" applyBorder="1" applyAlignment="1">
      <alignment horizontal="center" vertical="center" wrapText="1"/>
    </xf>
    <xf numFmtId="0" fontId="4" fillId="0" borderId="2" xfId="0" applyFont="1" applyBorder="1" applyAlignment="1">
      <alignment horizontal="left" vertical="center" wrapText="1"/>
    </xf>
    <xf numFmtId="0" fontId="0" fillId="0" borderId="23" xfId="0" applyFont="1" applyBorder="1"/>
    <xf numFmtId="0" fontId="12" fillId="0" borderId="6" xfId="0" applyFont="1" applyBorder="1" applyAlignment="1">
      <alignment horizontal="center" wrapText="1"/>
    </xf>
    <xf numFmtId="0" fontId="25" fillId="7" borderId="0" xfId="0" applyFont="1" applyFill="1" applyAlignment="1">
      <alignment horizontal="left" vertical="top" wrapText="1"/>
    </xf>
    <xf numFmtId="0" fontId="25" fillId="4" borderId="0" xfId="0" applyFont="1" applyFill="1" applyAlignment="1">
      <alignment horizontal="left" vertical="top" wrapText="1"/>
    </xf>
    <xf numFmtId="0" fontId="25" fillId="6" borderId="0" xfId="0" applyFont="1" applyFill="1" applyAlignment="1">
      <alignment horizontal="left" vertical="top" wrapText="1"/>
    </xf>
    <xf numFmtId="0" fontId="25" fillId="8" borderId="0" xfId="0" applyFont="1" applyFill="1" applyAlignment="1">
      <alignment horizontal="left" vertical="top" wrapText="1"/>
    </xf>
    <xf numFmtId="0" fontId="23" fillId="0" borderId="0" xfId="0" applyFont="1" applyAlignment="1" applyProtection="1">
      <alignment horizontal="left" vertical="center"/>
      <protection hidden="1"/>
    </xf>
    <xf numFmtId="0" fontId="2" fillId="0" borderId="41" xfId="0" applyFont="1" applyBorder="1" applyAlignment="1">
      <alignment horizontal="center" vertical="top" wrapText="1"/>
    </xf>
    <xf numFmtId="0" fontId="0" fillId="0" borderId="41" xfId="0" applyBorder="1" applyAlignment="1">
      <alignment horizontal="center" vertical="top" wrapText="1"/>
    </xf>
    <xf numFmtId="0" fontId="22"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1" fillId="0" borderId="0" xfId="0" applyFont="1" applyFill="1" applyBorder="1" applyAlignment="1">
      <alignment horizontal="left" vertical="top"/>
    </xf>
    <xf numFmtId="0" fontId="2" fillId="0" borderId="0" xfId="0" applyFont="1" applyAlignment="1">
      <alignment horizontal="left" wrapText="1"/>
    </xf>
    <xf numFmtId="0" fontId="30"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wrapText="1"/>
    </xf>
    <xf numFmtId="0" fontId="11"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0" fontId="0" fillId="0" borderId="0" xfId="0" applyAlignment="1">
      <alignment horizontal="left" vertical="top" wrapText="1"/>
    </xf>
    <xf numFmtId="0" fontId="11"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11" fillId="0" borderId="0" xfId="0" applyFont="1" applyAlignment="1">
      <alignment horizontal="center" wrapText="1"/>
    </xf>
    <xf numFmtId="0" fontId="20" fillId="0" borderId="0" xfId="0" applyFont="1" applyAlignment="1">
      <alignment horizontal="center"/>
    </xf>
    <xf numFmtId="0" fontId="11" fillId="0" borderId="0" xfId="0" applyFont="1" applyAlignment="1">
      <alignment horizontal="center"/>
    </xf>
    <xf numFmtId="0" fontId="11" fillId="0" borderId="0" xfId="0" applyFont="1" applyBorder="1" applyAlignment="1">
      <alignment horizontal="center" wrapText="1"/>
    </xf>
    <xf numFmtId="0" fontId="11" fillId="0" borderId="0" xfId="0" applyFont="1" applyBorder="1" applyAlignment="1" applyProtection="1">
      <alignment horizontal="center" vertical="center" wrapText="1"/>
      <protection hidden="1"/>
    </xf>
    <xf numFmtId="0" fontId="5" fillId="0" borderId="0" xfId="0" applyFont="1" applyAlignment="1" applyProtection="1">
      <alignment horizontal="left" vertical="center"/>
      <protection hidden="1"/>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opLeftCell="A4" zoomScale="120" zoomScaleNormal="120" workbookViewId="0">
      <selection activeCell="B6" sqref="B6:L6"/>
    </sheetView>
  </sheetViews>
  <sheetFormatPr defaultRowHeight="15"/>
  <cols>
    <col min="1" max="16384" width="9.140625" style="355"/>
  </cols>
  <sheetData>
    <row r="1" spans="2:12" ht="15.75">
      <c r="B1" s="353" t="s">
        <v>180</v>
      </c>
      <c r="C1" s="354"/>
      <c r="D1" s="354"/>
      <c r="E1" s="354"/>
      <c r="F1" s="354"/>
      <c r="G1" s="354"/>
      <c r="H1" s="354"/>
      <c r="I1" s="354"/>
      <c r="J1" s="354"/>
      <c r="K1" s="354"/>
    </row>
    <row r="2" spans="2:12" ht="15.75">
      <c r="B2" s="354"/>
      <c r="C2" s="354"/>
      <c r="D2" s="354"/>
      <c r="E2" s="354"/>
      <c r="F2" s="354"/>
      <c r="G2" s="354"/>
      <c r="H2" s="354"/>
      <c r="I2" s="354"/>
      <c r="J2" s="354"/>
      <c r="K2" s="354"/>
    </row>
    <row r="3" spans="2:12" ht="90" customHeight="1">
      <c r="B3" s="495" t="s">
        <v>184</v>
      </c>
      <c r="C3" s="495"/>
      <c r="D3" s="495"/>
      <c r="E3" s="495"/>
      <c r="F3" s="495"/>
      <c r="G3" s="495"/>
      <c r="H3" s="495"/>
      <c r="I3" s="495"/>
      <c r="J3" s="495"/>
      <c r="K3" s="495"/>
      <c r="L3" s="495"/>
    </row>
    <row r="4" spans="2:12" ht="135" customHeight="1">
      <c r="B4" s="496" t="s">
        <v>269</v>
      </c>
      <c r="C4" s="496"/>
      <c r="D4" s="496"/>
      <c r="E4" s="496"/>
      <c r="F4" s="496"/>
      <c r="G4" s="496"/>
      <c r="H4" s="496"/>
      <c r="I4" s="496"/>
      <c r="J4" s="496"/>
      <c r="K4" s="496"/>
      <c r="L4" s="496"/>
    </row>
    <row r="5" spans="2:12" ht="60" customHeight="1">
      <c r="B5" s="497" t="s">
        <v>270</v>
      </c>
      <c r="C5" s="497"/>
      <c r="D5" s="497"/>
      <c r="E5" s="497"/>
      <c r="F5" s="497"/>
      <c r="G5" s="497"/>
      <c r="H5" s="497"/>
      <c r="I5" s="497"/>
      <c r="J5" s="497"/>
      <c r="K5" s="497"/>
      <c r="L5" s="497"/>
    </row>
    <row r="6" spans="2:12" ht="60" customHeight="1">
      <c r="B6" s="497" t="s">
        <v>181</v>
      </c>
      <c r="C6" s="497"/>
      <c r="D6" s="497"/>
      <c r="E6" s="497"/>
      <c r="F6" s="497"/>
      <c r="G6" s="497"/>
      <c r="H6" s="497"/>
      <c r="I6" s="497"/>
      <c r="J6" s="497"/>
      <c r="K6" s="497"/>
      <c r="L6" s="497"/>
    </row>
    <row r="7" spans="2:12" ht="60" customHeight="1">
      <c r="B7" s="494" t="s">
        <v>185</v>
      </c>
      <c r="C7" s="494"/>
      <c r="D7" s="494"/>
      <c r="E7" s="494"/>
      <c r="F7" s="494"/>
      <c r="G7" s="494"/>
      <c r="H7" s="494"/>
      <c r="I7" s="494"/>
      <c r="J7" s="494"/>
      <c r="K7" s="494"/>
      <c r="L7" s="494"/>
    </row>
    <row r="8" spans="2:12" ht="15.75">
      <c r="B8" s="354"/>
      <c r="C8" s="354"/>
      <c r="D8" s="354"/>
      <c r="E8" s="354"/>
      <c r="F8" s="354"/>
      <c r="G8" s="354"/>
      <c r="H8" s="354"/>
      <c r="I8" s="354"/>
      <c r="J8" s="354"/>
      <c r="K8" s="354"/>
    </row>
    <row r="9" spans="2:12" ht="15.75">
      <c r="B9" s="354"/>
      <c r="C9" s="354"/>
      <c r="D9" s="354"/>
      <c r="E9" s="354"/>
      <c r="F9" s="354"/>
      <c r="G9" s="354"/>
      <c r="H9" s="354"/>
      <c r="I9" s="354"/>
      <c r="J9" s="354"/>
      <c r="K9" s="354"/>
    </row>
    <row r="10" spans="2:12" ht="15.75">
      <c r="B10" s="354"/>
      <c r="C10" s="354"/>
      <c r="D10" s="354"/>
      <c r="E10" s="354"/>
      <c r="F10" s="354"/>
      <c r="G10" s="354"/>
      <c r="H10" s="354"/>
      <c r="I10" s="354"/>
      <c r="J10" s="354"/>
      <c r="K10" s="354"/>
    </row>
    <row r="11" spans="2:12" ht="15.75">
      <c r="B11" s="354"/>
      <c r="C11" s="354"/>
      <c r="D11" s="354"/>
      <c r="E11" s="354"/>
      <c r="F11" s="354"/>
      <c r="G11" s="354"/>
      <c r="H11" s="354"/>
      <c r="I11" s="354"/>
      <c r="J11" s="354"/>
      <c r="K11" s="354"/>
    </row>
    <row r="12" spans="2:12" ht="15.75">
      <c r="B12" s="354"/>
      <c r="C12" s="354"/>
      <c r="D12" s="354"/>
      <c r="E12" s="354"/>
      <c r="F12" s="354"/>
      <c r="G12" s="354"/>
      <c r="H12" s="354"/>
      <c r="I12" s="354"/>
      <c r="J12" s="354"/>
      <c r="K12" s="354"/>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L23" sqref="L23"/>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46" t="str">
        <f>'Date initiale'!C3</f>
        <v>Universitatea de Arhitectură și Urbanism "Ion Mincu" București</v>
      </c>
      <c r="B1" s="246"/>
      <c r="C1" s="246"/>
    </row>
    <row r="2" spans="1:12">
      <c r="A2" s="246" t="str">
        <f>'Date initiale'!B4&amp;" "&amp;'Date initiale'!C4</f>
        <v>Facultatea ARHITECTURA</v>
      </c>
      <c r="B2" s="246"/>
      <c r="C2" s="246"/>
    </row>
    <row r="3" spans="1:12">
      <c r="A3" s="246" t="str">
        <f>'Date initiale'!B5&amp;" "&amp;'Date initiale'!C5</f>
        <v>Departamentul Sinteza Proiectării de Arhitectură</v>
      </c>
      <c r="B3" s="246"/>
      <c r="C3" s="246"/>
    </row>
    <row r="4" spans="1:12">
      <c r="A4" s="111" t="str">
        <f>'Date initiale'!C6&amp;", "&amp;'Date initiale'!C7</f>
        <v>Nemes Karoly Imre, Conferențiar, pozitia 24</v>
      </c>
      <c r="B4" s="111"/>
      <c r="C4" s="111"/>
    </row>
    <row r="5" spans="1:12" s="172" customFormat="1">
      <c r="A5" s="111"/>
      <c r="B5" s="111"/>
      <c r="C5" s="111"/>
    </row>
    <row r="6" spans="1:12" ht="15.75">
      <c r="A6" s="511" t="s">
        <v>110</v>
      </c>
      <c r="B6" s="511"/>
      <c r="C6" s="511"/>
      <c r="D6" s="511"/>
      <c r="E6" s="511"/>
      <c r="F6" s="511"/>
      <c r="G6" s="511"/>
      <c r="H6" s="511"/>
      <c r="I6" s="511"/>
    </row>
    <row r="7" spans="1:12" ht="35.25" customHeight="1">
      <c r="A7" s="514"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14"/>
      <c r="C7" s="514"/>
      <c r="D7" s="514"/>
      <c r="E7" s="514"/>
      <c r="F7" s="514"/>
      <c r="G7" s="514"/>
      <c r="H7" s="514"/>
      <c r="I7" s="514"/>
    </row>
    <row r="8" spans="1:12" ht="15.75" thickBot="1">
      <c r="A8" s="58"/>
      <c r="B8" s="58"/>
      <c r="C8" s="58"/>
      <c r="D8" s="58"/>
      <c r="E8" s="58"/>
      <c r="F8" s="58"/>
      <c r="G8" s="58"/>
      <c r="H8" s="58"/>
      <c r="I8" s="58"/>
    </row>
    <row r="9" spans="1:12" ht="30.75" thickBot="1">
      <c r="A9" s="144" t="s">
        <v>55</v>
      </c>
      <c r="B9" s="145" t="s">
        <v>83</v>
      </c>
      <c r="C9" s="145" t="s">
        <v>52</v>
      </c>
      <c r="D9" s="145" t="s">
        <v>57</v>
      </c>
      <c r="E9" s="145" t="s">
        <v>80</v>
      </c>
      <c r="F9" s="146" t="s">
        <v>87</v>
      </c>
      <c r="G9" s="145" t="s">
        <v>58</v>
      </c>
      <c r="H9" s="145" t="s">
        <v>111</v>
      </c>
      <c r="I9" s="147" t="s">
        <v>90</v>
      </c>
      <c r="K9" s="252" t="s">
        <v>108</v>
      </c>
    </row>
    <row r="10" spans="1:12">
      <c r="A10" s="150">
        <v>1</v>
      </c>
      <c r="B10" s="151"/>
      <c r="C10" s="151"/>
      <c r="D10" s="151"/>
      <c r="E10" s="151"/>
      <c r="F10" s="135"/>
      <c r="G10" s="151"/>
      <c r="H10" s="151"/>
      <c r="I10" s="160"/>
      <c r="K10" s="253">
        <v>10</v>
      </c>
      <c r="L10" s="356" t="s">
        <v>248</v>
      </c>
    </row>
    <row r="11" spans="1:12">
      <c r="A11" s="152">
        <f>A10+1</f>
        <v>2</v>
      </c>
      <c r="B11" s="102"/>
      <c r="C11" s="36"/>
      <c r="D11" s="103"/>
      <c r="E11" s="36"/>
      <c r="F11" s="104"/>
      <c r="G11" s="104"/>
      <c r="H11" s="104"/>
      <c r="I11" s="303"/>
      <c r="K11" s="48"/>
    </row>
    <row r="12" spans="1:12">
      <c r="A12" s="153">
        <f t="shared" ref="A12:A19" si="0">A11+1</f>
        <v>3</v>
      </c>
      <c r="B12" s="154"/>
      <c r="C12" s="155"/>
      <c r="D12" s="103"/>
      <c r="E12" s="155"/>
      <c r="F12" s="143"/>
      <c r="G12" s="155"/>
      <c r="H12" s="143"/>
      <c r="I12" s="303"/>
    </row>
    <row r="13" spans="1:12">
      <c r="A13" s="156">
        <f t="shared" si="0"/>
        <v>4</v>
      </c>
      <c r="B13" s="102"/>
      <c r="C13" s="103"/>
      <c r="D13" s="103"/>
      <c r="E13" s="103"/>
      <c r="F13" s="104"/>
      <c r="G13" s="104"/>
      <c r="H13" s="104"/>
      <c r="I13" s="303"/>
    </row>
    <row r="14" spans="1:12">
      <c r="A14" s="152">
        <f t="shared" si="0"/>
        <v>5</v>
      </c>
      <c r="B14" s="102"/>
      <c r="C14" s="36"/>
      <c r="D14" s="103"/>
      <c r="E14" s="36"/>
      <c r="F14" s="104"/>
      <c r="G14" s="104"/>
      <c r="H14" s="104"/>
      <c r="I14" s="303"/>
    </row>
    <row r="15" spans="1:12">
      <c r="A15" s="156">
        <f t="shared" si="0"/>
        <v>6</v>
      </c>
      <c r="B15" s="102"/>
      <c r="C15" s="103"/>
      <c r="D15" s="103"/>
      <c r="E15" s="103"/>
      <c r="F15" s="104"/>
      <c r="G15" s="104"/>
      <c r="H15" s="104"/>
      <c r="I15" s="303"/>
    </row>
    <row r="16" spans="1:12">
      <c r="A16" s="152">
        <f t="shared" si="0"/>
        <v>7</v>
      </c>
      <c r="B16" s="102"/>
      <c r="C16" s="36"/>
      <c r="D16" s="103"/>
      <c r="E16" s="36"/>
      <c r="F16" s="104"/>
      <c r="G16" s="104"/>
      <c r="H16" s="104"/>
      <c r="I16" s="303"/>
    </row>
    <row r="17" spans="1:9">
      <c r="A17" s="153">
        <f t="shared" si="0"/>
        <v>8</v>
      </c>
      <c r="B17" s="154"/>
      <c r="C17" s="155"/>
      <c r="D17" s="103"/>
      <c r="E17" s="155"/>
      <c r="F17" s="143"/>
      <c r="G17" s="155"/>
      <c r="H17" s="143"/>
      <c r="I17" s="303"/>
    </row>
    <row r="18" spans="1:9">
      <c r="A18" s="156">
        <f t="shared" si="0"/>
        <v>9</v>
      </c>
      <c r="B18" s="102"/>
      <c r="C18" s="103"/>
      <c r="D18" s="103"/>
      <c r="E18" s="103"/>
      <c r="F18" s="104"/>
      <c r="G18" s="104"/>
      <c r="H18" s="104"/>
      <c r="I18" s="303"/>
    </row>
    <row r="19" spans="1:9" ht="15.75" thickBot="1">
      <c r="A19" s="157">
        <f t="shared" si="0"/>
        <v>10</v>
      </c>
      <c r="B19" s="107"/>
      <c r="C19" s="108"/>
      <c r="D19" s="141"/>
      <c r="E19" s="158"/>
      <c r="F19" s="158"/>
      <c r="G19" s="159"/>
      <c r="H19" s="159"/>
      <c r="I19" s="310"/>
    </row>
    <row r="20" spans="1:9" ht="16.5" thickBot="1">
      <c r="A20" s="342"/>
      <c r="H20" s="113" t="str">
        <f>"Total "&amp;LEFT(A7,2)</f>
        <v>Total I5</v>
      </c>
      <c r="I20" s="149">
        <f>SUM(I10:I19)</f>
        <v>0</v>
      </c>
    </row>
    <row r="21" spans="1:9" ht="15.75">
      <c r="A21" s="44"/>
    </row>
    <row r="22" spans="1:9" ht="33.75" customHeight="1">
      <c r="A22" s="51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3"/>
      <c r="C22" s="513"/>
      <c r="D22" s="513"/>
      <c r="E22" s="513"/>
      <c r="F22" s="513"/>
      <c r="G22" s="513"/>
      <c r="H22" s="513"/>
      <c r="I22" s="51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46" t="str">
        <f>'Date initiale'!C3</f>
        <v>Universitatea de Arhitectură și Urbanism "Ion Mincu" București</v>
      </c>
      <c r="B1" s="246"/>
      <c r="C1" s="246"/>
    </row>
    <row r="2" spans="1:12">
      <c r="A2" s="246" t="str">
        <f>'Date initiale'!B4&amp;" "&amp;'Date initiale'!C4</f>
        <v>Facultatea ARHITECTURA</v>
      </c>
      <c r="B2" s="246"/>
      <c r="C2" s="246"/>
    </row>
    <row r="3" spans="1:12">
      <c r="A3" s="246" t="str">
        <f>'Date initiale'!B5&amp;" "&amp;'Date initiale'!C5</f>
        <v>Departamentul Sinteza Proiectării de Arhitectură</v>
      </c>
      <c r="B3" s="246"/>
      <c r="C3" s="246"/>
    </row>
    <row r="4" spans="1:12">
      <c r="A4" s="111" t="str">
        <f>'Date initiale'!C6&amp;", "&amp;'Date initiale'!C7</f>
        <v>Nemes Karoly Imre, Conferențiar, pozitia 24</v>
      </c>
      <c r="B4" s="111"/>
      <c r="C4" s="111"/>
    </row>
    <row r="5" spans="1:12" s="172" customFormat="1">
      <c r="A5" s="111"/>
      <c r="B5" s="111"/>
      <c r="C5" s="111"/>
    </row>
    <row r="6" spans="1:12" ht="15.75">
      <c r="A6" s="511" t="s">
        <v>110</v>
      </c>
      <c r="B6" s="511"/>
      <c r="C6" s="511"/>
      <c r="D6" s="511"/>
      <c r="E6" s="511"/>
      <c r="F6" s="511"/>
      <c r="G6" s="511"/>
      <c r="H6" s="511"/>
      <c r="I6" s="511"/>
    </row>
    <row r="7" spans="1:12" ht="15.75">
      <c r="A7" s="514" t="str">
        <f>'Descriere indicatori'!B9&amp;". "&amp;'Descriere indicatori'!C9</f>
        <v xml:space="preserve">I6. Articole in extenso în reviste ştiinţifice indexate ERIH şi clasificate în categoria NAT </v>
      </c>
      <c r="B7" s="514"/>
      <c r="C7" s="514"/>
      <c r="D7" s="514"/>
      <c r="E7" s="514"/>
      <c r="F7" s="514"/>
      <c r="G7" s="514"/>
      <c r="H7" s="514"/>
      <c r="I7" s="514"/>
    </row>
    <row r="8" spans="1:12" ht="15.75" thickBot="1">
      <c r="A8" s="161"/>
      <c r="B8" s="161"/>
      <c r="C8" s="161"/>
      <c r="D8" s="161"/>
      <c r="E8" s="161"/>
      <c r="F8" s="161"/>
      <c r="G8" s="161"/>
      <c r="H8" s="161"/>
      <c r="I8" s="161"/>
    </row>
    <row r="9" spans="1:12" ht="30.75" thickBot="1">
      <c r="A9" s="144" t="s">
        <v>55</v>
      </c>
      <c r="B9" s="145" t="s">
        <v>83</v>
      </c>
      <c r="C9" s="145" t="s">
        <v>52</v>
      </c>
      <c r="D9" s="145" t="s">
        <v>57</v>
      </c>
      <c r="E9" s="145" t="s">
        <v>80</v>
      </c>
      <c r="F9" s="146" t="s">
        <v>87</v>
      </c>
      <c r="G9" s="145" t="s">
        <v>58</v>
      </c>
      <c r="H9" s="145" t="s">
        <v>111</v>
      </c>
      <c r="I9" s="147" t="s">
        <v>90</v>
      </c>
      <c r="K9" s="252" t="s">
        <v>108</v>
      </c>
    </row>
    <row r="10" spans="1:12">
      <c r="A10" s="163">
        <v>1</v>
      </c>
      <c r="B10" s="97"/>
      <c r="C10" s="97"/>
      <c r="D10" s="97"/>
      <c r="E10" s="98"/>
      <c r="F10" s="99"/>
      <c r="G10" s="99"/>
      <c r="H10" s="99"/>
      <c r="I10" s="308"/>
      <c r="K10" s="253">
        <v>5</v>
      </c>
      <c r="L10" s="356" t="s">
        <v>248</v>
      </c>
    </row>
    <row r="11" spans="1:12">
      <c r="A11" s="164">
        <f>A10+1</f>
        <v>2</v>
      </c>
      <c r="B11" s="101"/>
      <c r="C11" s="102"/>
      <c r="D11" s="101"/>
      <c r="E11" s="103"/>
      <c r="F11" s="104"/>
      <c r="G11" s="105"/>
      <c r="H11" s="105"/>
      <c r="I11" s="303"/>
      <c r="K11" s="48"/>
    </row>
    <row r="12" spans="1:12">
      <c r="A12" s="164">
        <f t="shared" ref="A12:A19" si="0">A11+1</f>
        <v>3</v>
      </c>
      <c r="B12" s="102"/>
      <c r="C12" s="102"/>
      <c r="D12" s="102"/>
      <c r="E12" s="103"/>
      <c r="F12" s="104"/>
      <c r="G12" s="105"/>
      <c r="H12" s="105"/>
      <c r="I12" s="303"/>
    </row>
    <row r="13" spans="1:12">
      <c r="A13" s="164">
        <f t="shared" si="0"/>
        <v>4</v>
      </c>
      <c r="B13" s="102"/>
      <c r="C13" s="102"/>
      <c r="D13" s="102"/>
      <c r="E13" s="103"/>
      <c r="F13" s="104"/>
      <c r="G13" s="104"/>
      <c r="H13" s="104"/>
      <c r="I13" s="303"/>
    </row>
    <row r="14" spans="1:12">
      <c r="A14" s="164">
        <f t="shared" si="0"/>
        <v>5</v>
      </c>
      <c r="B14" s="102"/>
      <c r="C14" s="102"/>
      <c r="D14" s="102"/>
      <c r="E14" s="103"/>
      <c r="F14" s="104"/>
      <c r="G14" s="104"/>
      <c r="H14" s="104"/>
      <c r="I14" s="303"/>
    </row>
    <row r="15" spans="1:12">
      <c r="A15" s="164">
        <f t="shared" si="0"/>
        <v>6</v>
      </c>
      <c r="B15" s="102"/>
      <c r="C15" s="102"/>
      <c r="D15" s="102"/>
      <c r="E15" s="103"/>
      <c r="F15" s="104"/>
      <c r="G15" s="104"/>
      <c r="H15" s="104"/>
      <c r="I15" s="303"/>
    </row>
    <row r="16" spans="1:12">
      <c r="A16" s="164">
        <f t="shared" si="0"/>
        <v>7</v>
      </c>
      <c r="B16" s="102"/>
      <c r="C16" s="102"/>
      <c r="D16" s="102"/>
      <c r="E16" s="103"/>
      <c r="F16" s="104"/>
      <c r="G16" s="104"/>
      <c r="H16" s="104"/>
      <c r="I16" s="303"/>
    </row>
    <row r="17" spans="1:9">
      <c r="A17" s="164">
        <f t="shared" si="0"/>
        <v>8</v>
      </c>
      <c r="B17" s="102"/>
      <c r="C17" s="102"/>
      <c r="D17" s="102"/>
      <c r="E17" s="103"/>
      <c r="F17" s="104"/>
      <c r="G17" s="104"/>
      <c r="H17" s="104"/>
      <c r="I17" s="303"/>
    </row>
    <row r="18" spans="1:9">
      <c r="A18" s="164">
        <f t="shared" si="0"/>
        <v>9</v>
      </c>
      <c r="B18" s="102"/>
      <c r="C18" s="102"/>
      <c r="D18" s="102"/>
      <c r="E18" s="103"/>
      <c r="F18" s="104"/>
      <c r="G18" s="104"/>
      <c r="H18" s="104"/>
      <c r="I18" s="303"/>
    </row>
    <row r="19" spans="1:9" ht="15.75" thickBot="1">
      <c r="A19" s="165">
        <f t="shared" si="0"/>
        <v>10</v>
      </c>
      <c r="B19" s="107"/>
      <c r="C19" s="107"/>
      <c r="D19" s="107"/>
      <c r="E19" s="108"/>
      <c r="F19" s="109"/>
      <c r="G19" s="109"/>
      <c r="H19" s="109"/>
      <c r="I19" s="304"/>
    </row>
    <row r="20" spans="1:9" ht="15.75" thickBot="1">
      <c r="A20" s="341"/>
      <c r="B20" s="111"/>
      <c r="C20" s="111"/>
      <c r="D20" s="111"/>
      <c r="E20" s="111"/>
      <c r="F20" s="111"/>
      <c r="G20" s="111"/>
      <c r="H20" s="113" t="str">
        <f>"Total "&amp;LEFT(A7,2)</f>
        <v>Total I6</v>
      </c>
      <c r="I20" s="114">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K28" sqref="K28"/>
    </sheetView>
  </sheetViews>
  <sheetFormatPr defaultRowHeight="15"/>
  <cols>
    <col min="1" max="1" width="5.140625" customWidth="1"/>
    <col min="2" max="2" width="22.140625" style="401"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46" t="str">
        <f>'Date initiale'!C3</f>
        <v>Universitatea de Arhitectură și Urbanism "Ion Mincu" București</v>
      </c>
      <c r="B1" s="395"/>
      <c r="C1" s="246"/>
      <c r="D1" s="6"/>
      <c r="E1" s="6"/>
      <c r="F1" s="6"/>
      <c r="G1" s="6"/>
      <c r="H1" s="6"/>
      <c r="I1" s="6"/>
      <c r="J1" s="6"/>
    </row>
    <row r="2" spans="1:12" ht="15.75">
      <c r="A2" s="246" t="str">
        <f>'Date initiale'!B4&amp;" "&amp;'Date initiale'!C4</f>
        <v>Facultatea ARHITECTURA</v>
      </c>
      <c r="B2" s="395"/>
      <c r="C2" s="246"/>
      <c r="D2" s="6"/>
      <c r="E2" s="6"/>
      <c r="F2" s="6"/>
      <c r="G2" s="6"/>
      <c r="H2" s="6"/>
      <c r="I2" s="6"/>
      <c r="J2" s="6"/>
    </row>
    <row r="3" spans="1:12" ht="15.75">
      <c r="A3" s="246" t="str">
        <f>'Date initiale'!B5&amp;" "&amp;'Date initiale'!C5</f>
        <v>Departamentul Sinteza Proiectării de Arhitectură</v>
      </c>
      <c r="B3" s="395"/>
      <c r="C3" s="246"/>
      <c r="D3" s="6"/>
      <c r="E3" s="6"/>
      <c r="F3" s="6"/>
      <c r="G3" s="6"/>
      <c r="H3" s="6"/>
      <c r="I3" s="6"/>
      <c r="J3" s="6"/>
    </row>
    <row r="4" spans="1:12" ht="15.75">
      <c r="A4" s="250" t="str">
        <f>'Date initiale'!C6&amp;", "&amp;'Date initiale'!C7</f>
        <v>Nemes Karoly Imre, Conferențiar, pozitia 24</v>
      </c>
      <c r="B4" s="396"/>
      <c r="C4" s="250"/>
      <c r="D4" s="6"/>
      <c r="E4" s="6"/>
      <c r="F4" s="6"/>
      <c r="G4" s="6"/>
      <c r="H4" s="6"/>
      <c r="I4" s="6"/>
      <c r="J4" s="6"/>
    </row>
    <row r="5" spans="1:12" s="172" customFormat="1" ht="15.75">
      <c r="A5" s="250"/>
      <c r="B5" s="396"/>
      <c r="C5" s="250"/>
      <c r="D5" s="6"/>
      <c r="E5" s="6"/>
      <c r="F5" s="6"/>
      <c r="G5" s="6"/>
      <c r="H5" s="6"/>
      <c r="I5" s="6"/>
      <c r="J5" s="6"/>
    </row>
    <row r="6" spans="1:12" ht="15.75">
      <c r="A6" s="515" t="s">
        <v>110</v>
      </c>
      <c r="B6" s="515"/>
      <c r="C6" s="515"/>
      <c r="D6" s="515"/>
      <c r="E6" s="515"/>
      <c r="F6" s="515"/>
      <c r="G6" s="515"/>
      <c r="H6" s="515"/>
      <c r="I6" s="515"/>
      <c r="J6" s="6"/>
    </row>
    <row r="7" spans="1:12" ht="15.75">
      <c r="A7" s="514" t="str">
        <f>'Descriere indicatori'!B10&amp;". "&amp;'Descriere indicatori'!C10</f>
        <v xml:space="preserve">I7. Articole in extenso în reviste ştiinţifice recunoscute în domenii conexe* </v>
      </c>
      <c r="B7" s="514"/>
      <c r="C7" s="514"/>
      <c r="D7" s="514"/>
      <c r="E7" s="514"/>
      <c r="F7" s="514"/>
      <c r="G7" s="514"/>
      <c r="H7" s="514"/>
      <c r="I7" s="514"/>
      <c r="J7" s="6"/>
    </row>
    <row r="8" spans="1:12" ht="16.5" thickBot="1">
      <c r="A8" s="162"/>
      <c r="B8" s="397"/>
      <c r="C8" s="162"/>
      <c r="D8" s="162"/>
      <c r="E8" s="162"/>
      <c r="F8" s="162"/>
      <c r="G8" s="162"/>
      <c r="H8" s="162"/>
      <c r="I8" s="162"/>
      <c r="J8" s="6"/>
    </row>
    <row r="9" spans="1:12" ht="30.75" thickBot="1">
      <c r="A9" s="144" t="s">
        <v>55</v>
      </c>
      <c r="B9" s="183" t="s">
        <v>83</v>
      </c>
      <c r="C9" s="145" t="s">
        <v>52</v>
      </c>
      <c r="D9" s="145" t="s">
        <v>57</v>
      </c>
      <c r="E9" s="145" t="s">
        <v>80</v>
      </c>
      <c r="F9" s="146" t="s">
        <v>87</v>
      </c>
      <c r="G9" s="145" t="s">
        <v>58</v>
      </c>
      <c r="H9" s="145" t="s">
        <v>111</v>
      </c>
      <c r="I9" s="147" t="s">
        <v>90</v>
      </c>
      <c r="J9" s="6"/>
      <c r="K9" s="252" t="s">
        <v>108</v>
      </c>
    </row>
    <row r="10" spans="1:12" ht="15.75">
      <c r="A10" s="166">
        <v>1</v>
      </c>
      <c r="B10" s="398"/>
      <c r="C10" s="97"/>
      <c r="D10" s="97"/>
      <c r="E10" s="134"/>
      <c r="F10" s="99"/>
      <c r="G10" s="99"/>
      <c r="H10" s="99"/>
      <c r="I10" s="387"/>
      <c r="J10" s="6"/>
      <c r="K10" s="253">
        <v>5</v>
      </c>
      <c r="L10" s="356" t="s">
        <v>248</v>
      </c>
    </row>
    <row r="11" spans="1:12" ht="15.75">
      <c r="A11" s="137">
        <f>A10+1</f>
        <v>2</v>
      </c>
      <c r="B11" s="399"/>
      <c r="C11" s="154"/>
      <c r="D11" s="154"/>
      <c r="E11" s="155"/>
      <c r="F11" s="104"/>
      <c r="G11" s="104"/>
      <c r="H11" s="104"/>
      <c r="I11" s="388"/>
      <c r="J11" s="43"/>
      <c r="K11" s="48"/>
    </row>
    <row r="12" spans="1:12" ht="15.75">
      <c r="A12" s="137">
        <f t="shared" ref="A12:A19" si="0">A11+1</f>
        <v>3</v>
      </c>
      <c r="B12" s="399"/>
      <c r="C12" s="102"/>
      <c r="D12" s="154"/>
      <c r="E12" s="155"/>
      <c r="F12" s="104"/>
      <c r="G12" s="104"/>
      <c r="H12" s="104"/>
      <c r="I12" s="388"/>
      <c r="J12" s="43"/>
    </row>
    <row r="13" spans="1:12" ht="15.75">
      <c r="A13" s="137">
        <f t="shared" si="0"/>
        <v>4</v>
      </c>
      <c r="B13" s="399"/>
      <c r="C13" s="154"/>
      <c r="D13" s="154"/>
      <c r="E13" s="155"/>
      <c r="F13" s="104"/>
      <c r="G13" s="104"/>
      <c r="H13" s="104"/>
      <c r="I13" s="388"/>
      <c r="J13" s="6"/>
    </row>
    <row r="14" spans="1:12" s="172" customFormat="1" ht="15.75">
      <c r="A14" s="137">
        <f t="shared" si="0"/>
        <v>5</v>
      </c>
      <c r="B14" s="399"/>
      <c r="C14" s="154"/>
      <c r="D14" s="154"/>
      <c r="E14" s="155"/>
      <c r="F14" s="104"/>
      <c r="G14" s="104"/>
      <c r="H14" s="104"/>
      <c r="I14" s="388"/>
      <c r="J14" s="6"/>
    </row>
    <row r="15" spans="1:12">
      <c r="A15" s="137">
        <f t="shared" si="0"/>
        <v>6</v>
      </c>
      <c r="B15" s="399"/>
      <c r="C15" s="154"/>
      <c r="D15" s="154"/>
      <c r="E15" s="155"/>
      <c r="F15" s="104"/>
      <c r="G15" s="104"/>
      <c r="H15" s="104"/>
      <c r="I15" s="388"/>
    </row>
    <row r="16" spans="1:12" ht="15.75">
      <c r="A16" s="137">
        <f t="shared" si="0"/>
        <v>7</v>
      </c>
      <c r="B16" s="399"/>
      <c r="C16" s="154"/>
      <c r="D16" s="154"/>
      <c r="E16" s="155"/>
      <c r="F16" s="104"/>
      <c r="G16" s="104"/>
      <c r="H16" s="104"/>
      <c r="I16" s="388"/>
      <c r="J16" s="6"/>
    </row>
    <row r="17" spans="1:10" s="172" customFormat="1" ht="15.75">
      <c r="A17" s="137">
        <f t="shared" si="0"/>
        <v>8</v>
      </c>
      <c r="B17" s="399"/>
      <c r="C17" s="154"/>
      <c r="D17" s="154"/>
      <c r="E17" s="155"/>
      <c r="F17" s="104"/>
      <c r="G17" s="104"/>
      <c r="H17" s="104"/>
      <c r="I17" s="388"/>
      <c r="J17" s="6"/>
    </row>
    <row r="18" spans="1:10" ht="15.75">
      <c r="A18" s="137">
        <f t="shared" si="0"/>
        <v>9</v>
      </c>
      <c r="B18" s="399"/>
      <c r="C18" s="154"/>
      <c r="D18" s="154"/>
      <c r="E18" s="155"/>
      <c r="F18" s="104"/>
      <c r="G18" s="104"/>
      <c r="H18" s="104"/>
      <c r="I18" s="388"/>
      <c r="J18" s="6"/>
    </row>
    <row r="19" spans="1:10" ht="16.5" thickBot="1">
      <c r="A19" s="391">
        <f t="shared" si="0"/>
        <v>10</v>
      </c>
      <c r="B19" s="448"/>
      <c r="C19" s="405"/>
      <c r="D19" s="405"/>
      <c r="E19" s="449"/>
      <c r="F19" s="109"/>
      <c r="G19" s="109"/>
      <c r="H19" s="109"/>
      <c r="I19" s="390"/>
      <c r="J19" s="6"/>
    </row>
    <row r="20" spans="1:10" s="172" customFormat="1" ht="16.5" thickBot="1">
      <c r="A20" s="111"/>
      <c r="B20" s="401"/>
      <c r="C20" s="111"/>
      <c r="D20" s="111"/>
      <c r="E20" s="111"/>
      <c r="F20" s="111"/>
      <c r="G20" s="111"/>
      <c r="H20" s="377" t="str">
        <f>"Total "&amp;LEFT(A7,2)</f>
        <v>Total I7</v>
      </c>
      <c r="I20" s="378">
        <f>SUM(I10:I19)</f>
        <v>0</v>
      </c>
      <c r="J20" s="6"/>
    </row>
    <row r="21" spans="1:10" s="172" customFormat="1" ht="15.75">
      <c r="B21" s="401"/>
      <c r="J21" s="6"/>
    </row>
    <row r="22" spans="1:10" ht="33.75" customHeight="1">
      <c r="A22" s="51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3"/>
      <c r="C22" s="513"/>
      <c r="D22" s="513"/>
      <c r="E22" s="513"/>
      <c r="F22" s="513"/>
      <c r="G22" s="513"/>
      <c r="H22" s="513"/>
      <c r="I22" s="513"/>
    </row>
    <row r="23" spans="1:10">
      <c r="A23" s="38"/>
    </row>
    <row r="24" spans="1:10">
      <c r="A24" s="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C30" sqref="C3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46" t="str">
        <f>'Date initiale'!C3</f>
        <v>Universitatea de Arhitectură și Urbanism "Ion Mincu" București</v>
      </c>
      <c r="B1" s="246"/>
      <c r="C1" s="246"/>
    </row>
    <row r="2" spans="1:12">
      <c r="A2" s="246" t="str">
        <f>'Date initiale'!B4&amp;" "&amp;'Date initiale'!C4</f>
        <v>Facultatea ARHITECTURA</v>
      </c>
      <c r="B2" s="246"/>
      <c r="C2" s="246"/>
    </row>
    <row r="3" spans="1:12">
      <c r="A3" s="246" t="str">
        <f>'Date initiale'!B5&amp;" "&amp;'Date initiale'!C5</f>
        <v>Departamentul Sinteza Proiectării de Arhitectură</v>
      </c>
      <c r="B3" s="246"/>
      <c r="C3" s="246"/>
    </row>
    <row r="4" spans="1:12">
      <c r="A4" s="111" t="str">
        <f>'Date initiale'!C6&amp;", "&amp;'Date initiale'!C7</f>
        <v>Nemes Karoly Imre, Conferențiar, pozitia 24</v>
      </c>
      <c r="B4" s="111"/>
      <c r="C4" s="111"/>
    </row>
    <row r="5" spans="1:12" s="172" customFormat="1">
      <c r="A5" s="111"/>
      <c r="B5" s="111"/>
      <c r="C5" s="111"/>
    </row>
    <row r="6" spans="1:12" ht="15.75">
      <c r="A6" s="511" t="s">
        <v>110</v>
      </c>
      <c r="B6" s="511"/>
      <c r="C6" s="511"/>
      <c r="D6" s="511"/>
      <c r="E6" s="511"/>
      <c r="F6" s="511"/>
      <c r="G6" s="511"/>
      <c r="H6" s="511"/>
      <c r="I6" s="511"/>
    </row>
    <row r="7" spans="1:12" ht="15.75">
      <c r="A7" s="514" t="str">
        <f>'Descriere indicatori'!B11&amp;". "&amp;'Descriere indicatori'!C11</f>
        <v xml:space="preserve">I8. Studii in extenso apărute în volume colective publicate la edituri de prestigiu internaţional* </v>
      </c>
      <c r="B7" s="514"/>
      <c r="C7" s="514"/>
      <c r="D7" s="514"/>
      <c r="E7" s="514"/>
      <c r="F7" s="514"/>
      <c r="G7" s="514"/>
      <c r="H7" s="514"/>
      <c r="I7" s="514"/>
    </row>
    <row r="8" spans="1:12" ht="15.75" thickBot="1">
      <c r="A8" s="161"/>
      <c r="B8" s="161"/>
      <c r="C8" s="161"/>
      <c r="D8" s="161"/>
      <c r="E8" s="161"/>
      <c r="F8" s="161"/>
      <c r="G8" s="161"/>
      <c r="H8" s="161"/>
      <c r="I8" s="161"/>
    </row>
    <row r="9" spans="1:12" ht="30.75" thickBot="1">
      <c r="A9" s="144" t="s">
        <v>55</v>
      </c>
      <c r="B9" s="145" t="s">
        <v>83</v>
      </c>
      <c r="C9" s="145" t="s">
        <v>52</v>
      </c>
      <c r="D9" s="145" t="s">
        <v>57</v>
      </c>
      <c r="E9" s="145" t="s">
        <v>80</v>
      </c>
      <c r="F9" s="146" t="s">
        <v>87</v>
      </c>
      <c r="G9" s="145" t="s">
        <v>58</v>
      </c>
      <c r="H9" s="145" t="s">
        <v>111</v>
      </c>
      <c r="I9" s="147" t="s">
        <v>90</v>
      </c>
      <c r="K9" s="252" t="s">
        <v>108</v>
      </c>
    </row>
    <row r="10" spans="1:12">
      <c r="A10" s="96">
        <v>1</v>
      </c>
      <c r="B10" s="154"/>
      <c r="C10" s="102"/>
      <c r="D10" s="154"/>
      <c r="E10" s="103"/>
      <c r="F10" s="104"/>
      <c r="G10" s="104"/>
      <c r="H10" s="104"/>
      <c r="I10" s="303"/>
      <c r="K10" s="253">
        <v>10</v>
      </c>
      <c r="L10" s="356" t="s">
        <v>249</v>
      </c>
    </row>
    <row r="11" spans="1:12">
      <c r="A11" s="156">
        <f>A10+1</f>
        <v>2</v>
      </c>
      <c r="B11" s="154"/>
      <c r="C11" s="102"/>
      <c r="D11" s="154"/>
      <c r="E11" s="103"/>
      <c r="F11" s="104"/>
      <c r="G11" s="104"/>
      <c r="H11" s="104"/>
      <c r="I11" s="303"/>
      <c r="K11" s="48"/>
    </row>
    <row r="12" spans="1:12">
      <c r="A12" s="156">
        <f t="shared" ref="A12:A18" si="0">A11+1</f>
        <v>3</v>
      </c>
      <c r="B12" s="102"/>
      <c r="C12" s="102"/>
      <c r="D12" s="102"/>
      <c r="E12" s="103"/>
      <c r="F12" s="104"/>
      <c r="G12" s="104"/>
      <c r="H12" s="104"/>
      <c r="I12" s="303"/>
    </row>
    <row r="13" spans="1:12">
      <c r="A13" s="156">
        <f t="shared" si="0"/>
        <v>4</v>
      </c>
      <c r="B13" s="102"/>
      <c r="C13" s="102"/>
      <c r="D13" s="102"/>
      <c r="E13" s="103"/>
      <c r="F13" s="104"/>
      <c r="G13" s="104"/>
      <c r="H13" s="104"/>
      <c r="I13" s="303"/>
    </row>
    <row r="14" spans="1:12">
      <c r="A14" s="156">
        <f t="shared" si="0"/>
        <v>5</v>
      </c>
      <c r="B14" s="102"/>
      <c r="C14" s="102"/>
      <c r="D14" s="102"/>
      <c r="E14" s="103"/>
      <c r="F14" s="104"/>
      <c r="G14" s="104"/>
      <c r="H14" s="104"/>
      <c r="I14" s="303"/>
    </row>
    <row r="15" spans="1:12">
      <c r="A15" s="156">
        <f t="shared" si="0"/>
        <v>6</v>
      </c>
      <c r="B15" s="102"/>
      <c r="C15" s="102"/>
      <c r="D15" s="102"/>
      <c r="E15" s="103"/>
      <c r="F15" s="104"/>
      <c r="G15" s="104"/>
      <c r="H15" s="104"/>
      <c r="I15" s="303"/>
    </row>
    <row r="16" spans="1:12">
      <c r="A16" s="156">
        <f t="shared" si="0"/>
        <v>7</v>
      </c>
      <c r="B16" s="102"/>
      <c r="C16" s="102"/>
      <c r="D16" s="102"/>
      <c r="E16" s="103"/>
      <c r="F16" s="104"/>
      <c r="G16" s="104"/>
      <c r="H16" s="104"/>
      <c r="I16" s="303"/>
    </row>
    <row r="17" spans="1:10">
      <c r="A17" s="156">
        <f t="shared" si="0"/>
        <v>8</v>
      </c>
      <c r="B17" s="102"/>
      <c r="C17" s="102"/>
      <c r="D17" s="102"/>
      <c r="E17" s="103"/>
      <c r="F17" s="104"/>
      <c r="G17" s="104"/>
      <c r="H17" s="104"/>
      <c r="I17" s="303"/>
    </row>
    <row r="18" spans="1:10">
      <c r="A18" s="156">
        <f t="shared" si="0"/>
        <v>9</v>
      </c>
      <c r="B18" s="102"/>
      <c r="C18" s="102"/>
      <c r="D18" s="102"/>
      <c r="E18" s="103"/>
      <c r="F18" s="104"/>
      <c r="G18" s="104"/>
      <c r="H18" s="104"/>
      <c r="I18" s="303"/>
    </row>
    <row r="19" spans="1:10" ht="15.75" thickBot="1">
      <c r="A19" s="112">
        <f>A18+1</f>
        <v>10</v>
      </c>
      <c r="B19" s="107"/>
      <c r="C19" s="107"/>
      <c r="D19" s="107"/>
      <c r="E19" s="108"/>
      <c r="F19" s="109"/>
      <c r="G19" s="109"/>
      <c r="H19" s="109"/>
      <c r="I19" s="304"/>
    </row>
    <row r="20" spans="1:10" ht="16.5" thickBot="1">
      <c r="A20" s="340"/>
      <c r="B20" s="111"/>
      <c r="C20" s="111"/>
      <c r="D20" s="111"/>
      <c r="E20" s="111"/>
      <c r="F20" s="111"/>
      <c r="G20" s="111"/>
      <c r="H20" s="113" t="str">
        <f>"Total "&amp;LEFT(A7,2)</f>
        <v>Total I8</v>
      </c>
      <c r="I20" s="114">
        <f>SUM(I11:I19)</f>
        <v>0</v>
      </c>
      <c r="J20" s="6"/>
    </row>
    <row r="22" spans="1:10" ht="33.75" customHeight="1">
      <c r="A22" s="51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3"/>
      <c r="C22" s="513"/>
      <c r="D22" s="513"/>
      <c r="E22" s="513"/>
      <c r="F22" s="513"/>
      <c r="G22" s="513"/>
      <c r="H22" s="513"/>
      <c r="I22" s="51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N17" sqref="N17"/>
    </sheetView>
  </sheetViews>
  <sheetFormatPr defaultRowHeight="15"/>
  <cols>
    <col min="1" max="1" width="5.140625" customWidth="1"/>
    <col min="2" max="2" width="22.140625" customWidth="1"/>
    <col min="3" max="3" width="27.140625" customWidth="1"/>
    <col min="4" max="4" width="21.42578125" customWidth="1"/>
    <col min="5" max="5" width="17.42578125" customWidth="1"/>
    <col min="6" max="6" width="6.85546875" customWidth="1"/>
    <col min="7" max="7" width="10.5703125" style="172" customWidth="1"/>
    <col min="8" max="8" width="10" customWidth="1"/>
    <col min="9" max="10" width="9.7109375" customWidth="1"/>
  </cols>
  <sheetData>
    <row r="1" spans="1:12">
      <c r="A1" s="246" t="str">
        <f>'Date initiale'!C3</f>
        <v>Universitatea de Arhitectură și Urbanism "Ion Mincu" București</v>
      </c>
      <c r="B1" s="246"/>
      <c r="C1" s="246"/>
    </row>
    <row r="2" spans="1:12">
      <c r="A2" s="246" t="str">
        <f>'Date initiale'!B4&amp;" "&amp;'Date initiale'!C4</f>
        <v>Facultatea ARHITECTURA</v>
      </c>
      <c r="B2" s="246"/>
      <c r="C2" s="246"/>
    </row>
    <row r="3" spans="1:12">
      <c r="A3" s="246" t="str">
        <f>'Date initiale'!B5&amp;" "&amp;'Date initiale'!C5</f>
        <v>Departamentul Sinteza Proiectării de Arhitectură</v>
      </c>
      <c r="B3" s="246"/>
      <c r="C3" s="246"/>
    </row>
    <row r="4" spans="1:12">
      <c r="A4" s="111" t="str">
        <f>'Date initiale'!C6&amp;", "&amp;'Date initiale'!C7</f>
        <v>Nemes Karoly Imre, Conferențiar, pozitia 24</v>
      </c>
      <c r="B4" s="111"/>
      <c r="C4" s="111"/>
    </row>
    <row r="5" spans="1:12" s="172" customFormat="1">
      <c r="A5" s="111"/>
      <c r="B5" s="111"/>
      <c r="C5" s="111"/>
    </row>
    <row r="6" spans="1:12" ht="15.75">
      <c r="A6" s="511" t="s">
        <v>110</v>
      </c>
      <c r="B6" s="511"/>
      <c r="C6" s="511"/>
      <c r="D6" s="511"/>
      <c r="E6" s="511"/>
      <c r="F6" s="511"/>
      <c r="G6" s="511"/>
      <c r="H6" s="511"/>
      <c r="I6" s="511"/>
    </row>
    <row r="7" spans="1:12" ht="15.75" customHeight="1">
      <c r="A7" s="514" t="str">
        <f>'Descriere indicatori'!B12&amp;". "&amp;'Descriere indicatori'!C12</f>
        <v xml:space="preserve">I9. Studii in extenso apărute în volume colective publicate la edituri de prestigiu naţional* </v>
      </c>
      <c r="B7" s="514"/>
      <c r="C7" s="514"/>
      <c r="D7" s="514"/>
      <c r="E7" s="514"/>
      <c r="F7" s="514"/>
      <c r="G7" s="514"/>
      <c r="H7" s="514"/>
      <c r="I7" s="514"/>
      <c r="J7" s="173"/>
    </row>
    <row r="8" spans="1:12" ht="16.5" thickBot="1">
      <c r="A8" s="171"/>
      <c r="B8" s="171"/>
      <c r="C8" s="171"/>
      <c r="D8" s="171"/>
      <c r="E8" s="171"/>
      <c r="F8" s="171"/>
      <c r="G8" s="161"/>
      <c r="H8" s="171"/>
      <c r="I8" s="171"/>
      <c r="J8" s="171"/>
    </row>
    <row r="9" spans="1:12" ht="30.75" thickBot="1">
      <c r="A9" s="144" t="s">
        <v>55</v>
      </c>
      <c r="B9" s="145" t="s">
        <v>83</v>
      </c>
      <c r="C9" s="145" t="s">
        <v>56</v>
      </c>
      <c r="D9" s="145" t="s">
        <v>57</v>
      </c>
      <c r="E9" s="145" t="s">
        <v>80</v>
      </c>
      <c r="F9" s="146" t="s">
        <v>87</v>
      </c>
      <c r="G9" s="145" t="s">
        <v>58</v>
      </c>
      <c r="H9" s="145" t="s">
        <v>111</v>
      </c>
      <c r="I9" s="147" t="s">
        <v>90</v>
      </c>
      <c r="K9" s="252" t="s">
        <v>108</v>
      </c>
    </row>
    <row r="10" spans="1:12">
      <c r="A10" s="174">
        <v>1</v>
      </c>
      <c r="B10" s="401" t="s">
        <v>559</v>
      </c>
      <c r="C10" s="460" t="s">
        <v>543</v>
      </c>
      <c r="D10" s="461" t="s">
        <v>551</v>
      </c>
      <c r="E10" s="462" t="s">
        <v>550</v>
      </c>
      <c r="F10" s="463">
        <v>2005</v>
      </c>
      <c r="G10" s="464">
        <v>1</v>
      </c>
      <c r="H10" s="464">
        <v>3</v>
      </c>
      <c r="I10" s="427">
        <v>7</v>
      </c>
      <c r="K10" s="253">
        <v>7</v>
      </c>
      <c r="L10" s="356" t="s">
        <v>249</v>
      </c>
    </row>
    <row r="11" spans="1:12" ht="45">
      <c r="A11" s="175">
        <f>A10+1</f>
        <v>2</v>
      </c>
      <c r="B11" s="399" t="s">
        <v>557</v>
      </c>
      <c r="C11" s="455" t="s">
        <v>564</v>
      </c>
      <c r="D11" s="467" t="s">
        <v>551</v>
      </c>
      <c r="E11" s="13" t="s">
        <v>560</v>
      </c>
      <c r="F11" s="19">
        <v>2005</v>
      </c>
      <c r="G11" s="425">
        <v>1</v>
      </c>
      <c r="H11" s="467">
        <v>3</v>
      </c>
      <c r="I11" s="459">
        <v>7</v>
      </c>
      <c r="K11" s="48"/>
    </row>
    <row r="12" spans="1:12">
      <c r="A12" s="175">
        <f t="shared" ref="A12:A19" si="0">A11+1</f>
        <v>3</v>
      </c>
      <c r="B12" s="422" t="s">
        <v>533</v>
      </c>
      <c r="C12" s="465" t="s">
        <v>561</v>
      </c>
      <c r="D12" s="429" t="s">
        <v>552</v>
      </c>
      <c r="E12" s="466" t="s">
        <v>532</v>
      </c>
      <c r="F12" s="426">
        <v>2015</v>
      </c>
      <c r="G12" s="426">
        <v>1</v>
      </c>
      <c r="H12" s="430">
        <v>5</v>
      </c>
      <c r="I12" s="459">
        <v>7</v>
      </c>
    </row>
    <row r="13" spans="1:12" ht="45">
      <c r="A13" s="175">
        <f t="shared" si="0"/>
        <v>4</v>
      </c>
      <c r="B13" s="399" t="s">
        <v>557</v>
      </c>
      <c r="C13" s="455" t="s">
        <v>562</v>
      </c>
      <c r="D13" s="429" t="s">
        <v>558</v>
      </c>
      <c r="E13" s="456" t="s">
        <v>308</v>
      </c>
      <c r="F13" s="457">
        <v>2016</v>
      </c>
      <c r="G13" s="458">
        <v>1</v>
      </c>
      <c r="H13" s="458">
        <v>5</v>
      </c>
      <c r="I13" s="459">
        <v>7</v>
      </c>
    </row>
    <row r="14" spans="1:12" ht="45">
      <c r="A14" s="175">
        <f t="shared" si="0"/>
        <v>5</v>
      </c>
      <c r="B14" s="422" t="s">
        <v>533</v>
      </c>
      <c r="C14" s="423" t="s">
        <v>563</v>
      </c>
      <c r="D14" s="429" t="s">
        <v>552</v>
      </c>
      <c r="E14" s="428" t="s">
        <v>416</v>
      </c>
      <c r="F14" s="425">
        <v>2018</v>
      </c>
      <c r="G14" s="426">
        <v>1</v>
      </c>
      <c r="H14" s="430">
        <v>4</v>
      </c>
      <c r="I14" s="459">
        <v>7</v>
      </c>
    </row>
    <row r="15" spans="1:12" ht="18" customHeight="1">
      <c r="A15" s="175">
        <f t="shared" si="0"/>
        <v>6</v>
      </c>
      <c r="B15" s="176"/>
      <c r="C15" s="176"/>
      <c r="D15" s="176"/>
      <c r="E15" s="176"/>
      <c r="F15" s="176"/>
      <c r="G15" s="481"/>
      <c r="H15" s="176"/>
      <c r="I15" s="492"/>
    </row>
    <row r="16" spans="1:12">
      <c r="A16" s="175">
        <f t="shared" si="0"/>
        <v>7</v>
      </c>
      <c r="B16" s="176"/>
      <c r="C16" s="176"/>
      <c r="D16" s="176"/>
      <c r="E16" s="176"/>
      <c r="F16" s="176"/>
      <c r="G16" s="104"/>
      <c r="H16" s="176"/>
      <c r="I16" s="312"/>
    </row>
    <row r="17" spans="1:10">
      <c r="A17" s="175">
        <f t="shared" si="0"/>
        <v>8</v>
      </c>
      <c r="B17" s="176"/>
      <c r="C17" s="176"/>
      <c r="D17" s="176"/>
      <c r="E17" s="176"/>
      <c r="F17" s="176"/>
      <c r="G17" s="104"/>
      <c r="H17" s="176"/>
      <c r="I17" s="312"/>
    </row>
    <row r="18" spans="1:10">
      <c r="A18" s="175">
        <f t="shared" si="0"/>
        <v>9</v>
      </c>
      <c r="B18" s="176"/>
      <c r="C18" s="176"/>
      <c r="D18" s="176"/>
      <c r="E18" s="176"/>
      <c r="F18" s="176"/>
      <c r="G18" s="104"/>
      <c r="H18" s="176"/>
      <c r="I18" s="312"/>
    </row>
    <row r="19" spans="1:10" ht="15.75" thickBot="1">
      <c r="A19" s="139">
        <f t="shared" si="0"/>
        <v>10</v>
      </c>
      <c r="B19" s="177"/>
      <c r="C19" s="177"/>
      <c r="D19" s="177"/>
      <c r="E19" s="177"/>
      <c r="F19" s="177"/>
      <c r="G19" s="109"/>
      <c r="H19" s="177"/>
      <c r="I19" s="313"/>
    </row>
    <row r="20" spans="1:10" s="172" customFormat="1" ht="16.5" thickBot="1">
      <c r="A20" s="340"/>
      <c r="B20" s="111"/>
      <c r="C20" s="111"/>
      <c r="D20" s="111"/>
      <c r="E20" s="111"/>
      <c r="F20" s="111"/>
      <c r="G20" s="111"/>
      <c r="H20" s="113" t="str">
        <f>"Total "&amp;LEFT(A7,2)</f>
        <v>Total I9</v>
      </c>
      <c r="I20" s="114">
        <f>SUM(I10:I19)</f>
        <v>35</v>
      </c>
      <c r="J20" s="6"/>
    </row>
    <row r="22" spans="1:10" ht="33.75" customHeight="1">
      <c r="A22" s="51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3"/>
      <c r="C22" s="513"/>
      <c r="D22" s="513"/>
      <c r="E22" s="513"/>
      <c r="F22" s="513"/>
      <c r="G22" s="513"/>
      <c r="H22" s="513"/>
      <c r="I22" s="51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N22" sqref="N22"/>
    </sheetView>
  </sheetViews>
  <sheetFormatPr defaultRowHeight="15"/>
  <cols>
    <col min="1" max="1" width="5.140625" customWidth="1"/>
    <col min="2" max="2" width="22.140625" customWidth="1"/>
    <col min="3" max="3" width="27.140625" customWidth="1"/>
    <col min="4" max="4" width="21.42578125" customWidth="1"/>
    <col min="5" max="5" width="16.7109375" customWidth="1"/>
    <col min="6" max="6" width="6.85546875" customWidth="1"/>
    <col min="7" max="7" width="10.5703125" customWidth="1"/>
    <col min="8" max="8" width="10" customWidth="1"/>
    <col min="9" max="9" width="9.7109375" customWidth="1"/>
  </cols>
  <sheetData>
    <row r="1" spans="1:12">
      <c r="A1" s="246" t="str">
        <f>'Date initiale'!C3</f>
        <v>Universitatea de Arhitectură și Urbanism "Ion Mincu" București</v>
      </c>
      <c r="B1" s="246"/>
      <c r="C1" s="246"/>
    </row>
    <row r="2" spans="1:12">
      <c r="A2" s="246" t="str">
        <f>'Date initiale'!B4&amp;" "&amp;'Date initiale'!C4</f>
        <v>Facultatea ARHITECTURA</v>
      </c>
      <c r="B2" s="246"/>
      <c r="C2" s="246"/>
    </row>
    <row r="3" spans="1:12">
      <c r="A3" s="246" t="str">
        <f>'Date initiale'!B5&amp;" "&amp;'Date initiale'!C5</f>
        <v>Departamentul Sinteza Proiectării de Arhitectură</v>
      </c>
      <c r="B3" s="246"/>
      <c r="C3" s="246"/>
    </row>
    <row r="4" spans="1:12">
      <c r="A4" s="111" t="str">
        <f>'Date initiale'!C6&amp;", "&amp;'Date initiale'!C7</f>
        <v>Nemes Karoly Imre, Conferențiar, pozitia 24</v>
      </c>
      <c r="B4" s="111"/>
      <c r="C4" s="111"/>
    </row>
    <row r="5" spans="1:12" s="172" customFormat="1">
      <c r="A5" s="111"/>
      <c r="B5" s="111"/>
      <c r="C5" s="111"/>
    </row>
    <row r="6" spans="1:12" ht="15.75">
      <c r="A6" s="511" t="s">
        <v>110</v>
      </c>
      <c r="B6" s="511"/>
      <c r="C6" s="511"/>
      <c r="D6" s="511"/>
      <c r="E6" s="511"/>
      <c r="F6" s="511"/>
      <c r="G6" s="511"/>
      <c r="H6" s="511"/>
      <c r="I6" s="511"/>
    </row>
    <row r="7" spans="1:12" ht="39" customHeight="1">
      <c r="A7" s="514" t="str">
        <f>'Descriere indicatori'!B13&amp;". "&amp;'Descriere indicatori'!C13</f>
        <v xml:space="preserve">I10. Studii in extenso apărute în volume colective publicate la edituri recunoscute în domeniu*, precum şi studiile aferente proiectelor* </v>
      </c>
      <c r="B7" s="514"/>
      <c r="C7" s="514"/>
      <c r="D7" s="514"/>
      <c r="E7" s="514"/>
      <c r="F7" s="514"/>
      <c r="G7" s="514"/>
      <c r="H7" s="514"/>
      <c r="I7" s="514"/>
    </row>
    <row r="8" spans="1:12" s="172" customFormat="1" ht="17.25" customHeight="1" thickBot="1">
      <c r="A8" s="33"/>
      <c r="B8" s="171"/>
      <c r="C8" s="171"/>
      <c r="D8" s="171"/>
      <c r="E8" s="171"/>
      <c r="F8" s="171"/>
      <c r="G8" s="171"/>
      <c r="H8" s="171"/>
      <c r="I8" s="171"/>
    </row>
    <row r="9" spans="1:12" ht="30.75" thickBot="1">
      <c r="A9" s="144" t="s">
        <v>55</v>
      </c>
      <c r="B9" s="145" t="s">
        <v>83</v>
      </c>
      <c r="C9" s="145" t="s">
        <v>56</v>
      </c>
      <c r="D9" s="145" t="s">
        <v>57</v>
      </c>
      <c r="E9" s="145" t="s">
        <v>80</v>
      </c>
      <c r="F9" s="146" t="s">
        <v>87</v>
      </c>
      <c r="G9" s="145" t="s">
        <v>58</v>
      </c>
      <c r="H9" s="145" t="s">
        <v>111</v>
      </c>
      <c r="I9" s="147" t="s">
        <v>90</v>
      </c>
      <c r="K9" s="252" t="s">
        <v>108</v>
      </c>
    </row>
    <row r="10" spans="1:12" ht="30">
      <c r="A10" s="174">
        <v>1</v>
      </c>
      <c r="B10" s="422" t="s">
        <v>554</v>
      </c>
      <c r="C10" s="424" t="s">
        <v>553</v>
      </c>
      <c r="D10" s="429" t="s">
        <v>534</v>
      </c>
      <c r="E10" s="424" t="s">
        <v>371</v>
      </c>
      <c r="F10" s="425">
        <v>2015</v>
      </c>
      <c r="G10" s="426">
        <v>1</v>
      </c>
      <c r="H10" s="430">
        <v>5</v>
      </c>
      <c r="I10" s="427">
        <v>5</v>
      </c>
      <c r="J10" s="186"/>
      <c r="K10" s="253" t="s">
        <v>160</v>
      </c>
      <c r="L10" s="356" t="s">
        <v>250</v>
      </c>
    </row>
    <row r="11" spans="1:12" ht="14.25" customHeight="1">
      <c r="A11" s="224">
        <f>A10+1</f>
        <v>2</v>
      </c>
      <c r="B11" s="422"/>
      <c r="C11" s="423"/>
      <c r="D11" s="429"/>
      <c r="E11" s="428"/>
      <c r="F11" s="425"/>
      <c r="G11" s="426"/>
      <c r="H11" s="430"/>
      <c r="I11" s="427"/>
      <c r="J11" s="186"/>
      <c r="K11" s="48"/>
      <c r="L11" s="356" t="s">
        <v>251</v>
      </c>
    </row>
    <row r="12" spans="1:12">
      <c r="A12" s="224">
        <f t="shared" ref="A12:A19" si="0">A11+1</f>
        <v>3</v>
      </c>
      <c r="B12" s="132"/>
      <c r="C12" s="132"/>
      <c r="D12" s="132"/>
      <c r="F12" s="104"/>
      <c r="G12" s="104"/>
      <c r="H12" s="104"/>
      <c r="I12" s="303"/>
    </row>
    <row r="13" spans="1:12">
      <c r="A13" s="224">
        <f t="shared" si="0"/>
        <v>4</v>
      </c>
      <c r="B13" s="103"/>
      <c r="C13" s="103"/>
      <c r="D13" s="132"/>
      <c r="E13" s="36"/>
      <c r="F13" s="104"/>
      <c r="G13" s="104"/>
      <c r="H13" s="104"/>
      <c r="I13" s="303"/>
    </row>
    <row r="14" spans="1:12">
      <c r="A14" s="224">
        <f t="shared" si="0"/>
        <v>5</v>
      </c>
      <c r="B14" s="132"/>
      <c r="C14" s="103"/>
      <c r="D14" s="103"/>
      <c r="E14" s="167"/>
      <c r="F14" s="104"/>
      <c r="G14" s="104"/>
      <c r="H14" s="104"/>
      <c r="I14" s="303"/>
    </row>
    <row r="15" spans="1:12">
      <c r="A15" s="224">
        <f t="shared" si="0"/>
        <v>6</v>
      </c>
      <c r="B15" s="154"/>
      <c r="C15" s="154"/>
      <c r="D15" s="154"/>
      <c r="E15" s="167"/>
      <c r="F15" s="104"/>
      <c r="G15" s="104"/>
      <c r="H15" s="104"/>
      <c r="I15" s="303"/>
    </row>
    <row r="16" spans="1:12">
      <c r="A16" s="224">
        <f t="shared" si="0"/>
        <v>7</v>
      </c>
      <c r="B16" s="154"/>
      <c r="C16" s="102"/>
      <c r="D16" s="154"/>
      <c r="E16" s="167"/>
      <c r="F16" s="104"/>
      <c r="G16" s="104"/>
      <c r="H16" s="104"/>
      <c r="I16" s="303"/>
    </row>
    <row r="17" spans="1:9">
      <c r="A17" s="224">
        <f t="shared" si="0"/>
        <v>8</v>
      </c>
      <c r="B17" s="154"/>
      <c r="C17" s="102"/>
      <c r="D17" s="154"/>
      <c r="E17" s="167"/>
      <c r="F17" s="104"/>
      <c r="G17" s="104"/>
      <c r="H17" s="104"/>
      <c r="I17" s="303"/>
    </row>
    <row r="18" spans="1:9">
      <c r="A18" s="224">
        <f t="shared" si="0"/>
        <v>9</v>
      </c>
      <c r="B18" s="167"/>
      <c r="C18" s="36"/>
      <c r="D18" s="36"/>
      <c r="E18" s="36"/>
      <c r="F18" s="104"/>
      <c r="G18" s="104"/>
      <c r="H18" s="104"/>
      <c r="I18" s="303"/>
    </row>
    <row r="19" spans="1:9" ht="15.75" thickBot="1">
      <c r="A19" s="225">
        <f t="shared" si="0"/>
        <v>10</v>
      </c>
      <c r="B19" s="140"/>
      <c r="C19" s="108"/>
      <c r="D19" s="108"/>
      <c r="E19" s="169"/>
      <c r="F19" s="109"/>
      <c r="G19" s="109"/>
      <c r="H19" s="109"/>
      <c r="I19" s="304"/>
    </row>
    <row r="20" spans="1:9" ht="15.75" thickBot="1">
      <c r="A20" s="340"/>
      <c r="B20" s="226"/>
      <c r="C20" s="138"/>
      <c r="D20" s="170"/>
      <c r="E20" s="170"/>
      <c r="F20" s="170"/>
      <c r="G20" s="170"/>
      <c r="H20" s="113" t="str">
        <f>"Total "&amp;LEFT(A7,3)</f>
        <v>Total I10</v>
      </c>
      <c r="I20" s="227">
        <f>SUM(I10:I19)</f>
        <v>5</v>
      </c>
    </row>
    <row r="21" spans="1:9">
      <c r="A21" s="20"/>
      <c r="B21" s="16"/>
      <c r="C21" s="18"/>
      <c r="D21" s="20"/>
    </row>
    <row r="22" spans="1:9" ht="33.75" customHeight="1">
      <c r="A22" s="51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3"/>
      <c r="C22" s="513"/>
      <c r="D22" s="513"/>
      <c r="E22" s="513"/>
      <c r="F22" s="513"/>
      <c r="G22" s="513"/>
      <c r="H22" s="513"/>
      <c r="I22" s="513"/>
    </row>
    <row r="23" spans="1:9" ht="48" customHeight="1">
      <c r="A23" s="51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13"/>
      <c r="C23" s="513"/>
      <c r="D23" s="513"/>
      <c r="E23" s="513"/>
      <c r="F23" s="513"/>
      <c r="G23" s="513"/>
      <c r="H23" s="513"/>
      <c r="I23" s="513"/>
    </row>
    <row r="24" spans="1:9">
      <c r="A24" s="20"/>
      <c r="B24" s="18"/>
      <c r="C24" s="18"/>
      <c r="D24" s="20"/>
    </row>
    <row r="25" spans="1:9">
      <c r="A25" s="20"/>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pageSetUpPr fitToPage="1"/>
  </sheetPr>
  <dimension ref="A1:L29"/>
  <sheetViews>
    <sheetView topLeftCell="A17" workbookViewId="0">
      <selection activeCell="O25" sqref="O25"/>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46" t="str">
        <f>'Date initiale'!C3</f>
        <v>Universitatea de Arhitectură și Urbanism "Ion Mincu" București</v>
      </c>
      <c r="B1" s="246"/>
      <c r="C1" s="246"/>
    </row>
    <row r="2" spans="1:12">
      <c r="A2" s="246" t="str">
        <f>'Date initiale'!B4&amp;" "&amp;'Date initiale'!C4</f>
        <v>Facultatea ARHITECTURA</v>
      </c>
      <c r="B2" s="246"/>
      <c r="C2" s="246"/>
    </row>
    <row r="3" spans="1:12">
      <c r="A3" s="246" t="str">
        <f>'Date initiale'!B5&amp;" "&amp;'Date initiale'!C5</f>
        <v>Departamentul Sinteza Proiectării de Arhitectură</v>
      </c>
      <c r="B3" s="246"/>
      <c r="C3" s="246"/>
    </row>
    <row r="4" spans="1:12">
      <c r="A4" s="111" t="str">
        <f>'Date initiale'!C6&amp;", "&amp;'Date initiale'!C7</f>
        <v>Nemes Karoly Imre, Conferențiar, pozitia 24</v>
      </c>
      <c r="B4" s="111"/>
      <c r="C4" s="111"/>
    </row>
    <row r="5" spans="1:12" s="172" customFormat="1">
      <c r="A5" s="111"/>
      <c r="B5" s="111"/>
      <c r="C5" s="111"/>
    </row>
    <row r="6" spans="1:12" ht="15.75">
      <c r="A6" s="511" t="s">
        <v>110</v>
      </c>
      <c r="B6" s="511"/>
      <c r="C6" s="511"/>
      <c r="D6" s="511"/>
      <c r="E6" s="511"/>
      <c r="F6" s="511"/>
      <c r="G6" s="511"/>
      <c r="H6" s="511"/>
      <c r="I6" s="511"/>
      <c r="J6" s="34"/>
    </row>
    <row r="7" spans="1:12" ht="39" customHeight="1">
      <c r="A7" s="514"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14"/>
      <c r="C7" s="514"/>
      <c r="D7" s="514"/>
      <c r="E7" s="514"/>
      <c r="F7" s="514"/>
      <c r="G7" s="514"/>
      <c r="H7" s="514"/>
      <c r="I7" s="514"/>
      <c r="J7" s="33"/>
    </row>
    <row r="8" spans="1:12" ht="19.5" customHeight="1" thickBot="1">
      <c r="A8" s="54"/>
      <c r="B8" s="54"/>
      <c r="C8" s="54"/>
      <c r="D8" s="54"/>
      <c r="E8" s="54"/>
      <c r="F8" s="54"/>
      <c r="G8" s="54"/>
      <c r="H8" s="54"/>
      <c r="I8" s="54"/>
      <c r="J8" s="33"/>
    </row>
    <row r="9" spans="1:12" ht="63" customHeight="1" thickBot="1">
      <c r="A9" s="215" t="s">
        <v>55</v>
      </c>
      <c r="B9" s="216" t="s">
        <v>83</v>
      </c>
      <c r="C9" s="217" t="s">
        <v>52</v>
      </c>
      <c r="D9" s="217" t="s">
        <v>134</v>
      </c>
      <c r="E9" s="216" t="s">
        <v>87</v>
      </c>
      <c r="F9" s="217" t="s">
        <v>53</v>
      </c>
      <c r="G9" s="217" t="s">
        <v>79</v>
      </c>
      <c r="H9" s="216" t="s">
        <v>54</v>
      </c>
      <c r="I9" s="223" t="s">
        <v>147</v>
      </c>
      <c r="J9" s="2"/>
      <c r="K9" s="252" t="s">
        <v>108</v>
      </c>
    </row>
    <row r="10" spans="1:12" ht="63">
      <c r="A10" s="385">
        <v>1</v>
      </c>
      <c r="B10" s="386" t="s">
        <v>466</v>
      </c>
      <c r="C10" s="386" t="s">
        <v>388</v>
      </c>
      <c r="D10" s="386" t="s">
        <v>411</v>
      </c>
      <c r="E10" s="386">
        <v>2002</v>
      </c>
      <c r="F10" s="420" t="s">
        <v>586</v>
      </c>
      <c r="G10" s="386" t="s">
        <v>413</v>
      </c>
      <c r="H10" s="386" t="s">
        <v>412</v>
      </c>
      <c r="I10" s="387">
        <v>5</v>
      </c>
      <c r="K10" s="253" t="s">
        <v>161</v>
      </c>
      <c r="L10" s="356" t="s">
        <v>252</v>
      </c>
    </row>
    <row r="11" spans="1:12" s="172" customFormat="1" ht="47.25">
      <c r="A11" s="475">
        <f t="shared" ref="A11:A18" si="0">A10+1</f>
        <v>2</v>
      </c>
      <c r="B11" s="471" t="s">
        <v>467</v>
      </c>
      <c r="C11" s="471" t="s">
        <v>414</v>
      </c>
      <c r="D11" s="471" t="s">
        <v>411</v>
      </c>
      <c r="E11" s="471">
        <v>2002</v>
      </c>
      <c r="F11" s="472" t="s">
        <v>586</v>
      </c>
      <c r="G11" s="471" t="s">
        <v>413</v>
      </c>
      <c r="H11" s="471">
        <v>16</v>
      </c>
      <c r="I11" s="388">
        <v>5</v>
      </c>
      <c r="K11" s="356"/>
      <c r="L11" s="356"/>
    </row>
    <row r="12" spans="1:12" s="172" customFormat="1" ht="47.25">
      <c r="A12" s="475">
        <f t="shared" si="0"/>
        <v>3</v>
      </c>
      <c r="B12" s="473" t="s">
        <v>467</v>
      </c>
      <c r="C12" s="485" t="s">
        <v>356</v>
      </c>
      <c r="D12" s="487" t="s">
        <v>357</v>
      </c>
      <c r="E12" s="471" t="s">
        <v>358</v>
      </c>
      <c r="F12" s="472" t="s">
        <v>586</v>
      </c>
      <c r="G12" s="471" t="s">
        <v>413</v>
      </c>
      <c r="H12" s="481" t="s">
        <v>359</v>
      </c>
      <c r="I12" s="388">
        <v>5</v>
      </c>
      <c r="K12" s="356"/>
      <c r="L12" s="356"/>
    </row>
    <row r="13" spans="1:12" ht="47.25">
      <c r="A13" s="475">
        <f t="shared" si="0"/>
        <v>4</v>
      </c>
      <c r="B13" s="473" t="s">
        <v>467</v>
      </c>
      <c r="C13" s="471" t="s">
        <v>384</v>
      </c>
      <c r="D13" s="471" t="s">
        <v>385</v>
      </c>
      <c r="E13" s="471">
        <v>2005</v>
      </c>
      <c r="F13" s="472" t="s">
        <v>586</v>
      </c>
      <c r="G13" s="471" t="s">
        <v>310</v>
      </c>
      <c r="H13" s="471" t="s">
        <v>306</v>
      </c>
      <c r="I13" s="388">
        <v>5</v>
      </c>
      <c r="K13" s="48"/>
    </row>
    <row r="14" spans="1:12" ht="63">
      <c r="A14" s="475">
        <f t="shared" si="0"/>
        <v>5</v>
      </c>
      <c r="B14" s="473" t="s">
        <v>466</v>
      </c>
      <c r="C14" s="471" t="s">
        <v>386</v>
      </c>
      <c r="D14" s="471" t="s">
        <v>385</v>
      </c>
      <c r="E14" s="471">
        <v>2005</v>
      </c>
      <c r="F14" s="472" t="s">
        <v>586</v>
      </c>
      <c r="G14" s="471" t="s">
        <v>310</v>
      </c>
      <c r="H14" s="471" t="s">
        <v>387</v>
      </c>
      <c r="I14" s="388">
        <v>5</v>
      </c>
    </row>
    <row r="15" spans="1:12" ht="47.25">
      <c r="A15" s="475">
        <f t="shared" si="0"/>
        <v>6</v>
      </c>
      <c r="B15" s="473" t="s">
        <v>467</v>
      </c>
      <c r="C15" s="471" t="s">
        <v>309</v>
      </c>
      <c r="D15" s="474" t="s">
        <v>469</v>
      </c>
      <c r="E15" s="471">
        <v>2008</v>
      </c>
      <c r="F15" s="472" t="s">
        <v>586</v>
      </c>
      <c r="G15" s="471" t="s">
        <v>310</v>
      </c>
      <c r="H15" s="471">
        <v>78</v>
      </c>
      <c r="I15" s="388">
        <v>5</v>
      </c>
    </row>
    <row r="16" spans="1:12" ht="63">
      <c r="A16" s="475">
        <f t="shared" si="0"/>
        <v>7</v>
      </c>
      <c r="B16" s="473" t="s">
        <v>468</v>
      </c>
      <c r="C16" s="471" t="s">
        <v>311</v>
      </c>
      <c r="D16" s="474" t="s">
        <v>469</v>
      </c>
      <c r="E16" s="471">
        <v>2008</v>
      </c>
      <c r="F16" s="472" t="s">
        <v>586</v>
      </c>
      <c r="G16" s="471" t="s">
        <v>310</v>
      </c>
      <c r="H16" s="471">
        <v>30</v>
      </c>
      <c r="I16" s="388">
        <v>5</v>
      </c>
    </row>
    <row r="17" spans="1:10" ht="63">
      <c r="A17" s="475">
        <f t="shared" si="0"/>
        <v>8</v>
      </c>
      <c r="B17" s="473" t="s">
        <v>466</v>
      </c>
      <c r="C17" s="471" t="s">
        <v>312</v>
      </c>
      <c r="D17" s="474" t="s">
        <v>469</v>
      </c>
      <c r="E17" s="471">
        <v>2008</v>
      </c>
      <c r="F17" s="472" t="s">
        <v>586</v>
      </c>
      <c r="G17" s="471" t="s">
        <v>310</v>
      </c>
      <c r="H17" s="470">
        <v>31</v>
      </c>
      <c r="I17" s="388">
        <v>5</v>
      </c>
    </row>
    <row r="18" spans="1:10" ht="45" customHeight="1">
      <c r="A18" s="475">
        <f t="shared" si="0"/>
        <v>9</v>
      </c>
      <c r="B18" s="473" t="s">
        <v>466</v>
      </c>
      <c r="C18" s="471" t="s">
        <v>313</v>
      </c>
      <c r="D18" s="474" t="s">
        <v>469</v>
      </c>
      <c r="E18" s="471">
        <v>2008</v>
      </c>
      <c r="F18" s="472" t="s">
        <v>586</v>
      </c>
      <c r="G18" s="471" t="s">
        <v>310</v>
      </c>
      <c r="H18" s="470">
        <v>43</v>
      </c>
      <c r="I18" s="388">
        <v>5</v>
      </c>
    </row>
    <row r="19" spans="1:10" ht="47.25">
      <c r="A19" s="475">
        <v>10</v>
      </c>
      <c r="B19" s="473" t="s">
        <v>303</v>
      </c>
      <c r="C19" s="471" t="s">
        <v>307</v>
      </c>
      <c r="D19" s="474" t="s">
        <v>301</v>
      </c>
      <c r="E19" s="470">
        <v>2008</v>
      </c>
      <c r="F19" s="472" t="s">
        <v>586</v>
      </c>
      <c r="G19" s="473" t="s">
        <v>302</v>
      </c>
      <c r="H19" s="470">
        <v>87</v>
      </c>
      <c r="I19" s="388">
        <v>5</v>
      </c>
      <c r="J19" s="21"/>
    </row>
    <row r="20" spans="1:10" s="172" customFormat="1" ht="63">
      <c r="A20" s="475">
        <v>11</v>
      </c>
      <c r="B20" s="471" t="s">
        <v>466</v>
      </c>
      <c r="C20" s="419" t="s">
        <v>300</v>
      </c>
      <c r="D20" s="419" t="s">
        <v>301</v>
      </c>
      <c r="E20" s="470">
        <v>2008</v>
      </c>
      <c r="F20" s="472" t="s">
        <v>586</v>
      </c>
      <c r="G20" s="471" t="s">
        <v>302</v>
      </c>
      <c r="H20" s="471">
        <v>38</v>
      </c>
      <c r="I20" s="388">
        <v>5</v>
      </c>
    </row>
    <row r="21" spans="1:10" s="172" customFormat="1" ht="63">
      <c r="A21" s="475">
        <v>12</v>
      </c>
      <c r="B21" s="471" t="s">
        <v>465</v>
      </c>
      <c r="C21" s="471" t="s">
        <v>304</v>
      </c>
      <c r="D21" s="419" t="s">
        <v>305</v>
      </c>
      <c r="E21" s="470">
        <v>2008</v>
      </c>
      <c r="F21" s="471" t="s">
        <v>586</v>
      </c>
      <c r="G21" s="471" t="s">
        <v>302</v>
      </c>
      <c r="H21" s="470" t="s">
        <v>306</v>
      </c>
      <c r="I21" s="388">
        <v>5</v>
      </c>
    </row>
    <row r="22" spans="1:10" s="469" customFormat="1" ht="16.5" thickBot="1">
      <c r="A22" s="476">
        <v>13</v>
      </c>
      <c r="B22" s="389"/>
      <c r="C22" s="389"/>
      <c r="D22" s="493"/>
      <c r="E22" s="421"/>
      <c r="F22" s="389"/>
      <c r="G22" s="389"/>
      <c r="H22" s="421"/>
      <c r="I22" s="390"/>
    </row>
    <row r="23" spans="1:10" ht="16.5" thickBot="1">
      <c r="A23" s="46"/>
      <c r="C23" s="20"/>
      <c r="D23" s="23"/>
      <c r="E23" s="18"/>
      <c r="H23" s="377" t="str">
        <f>"Total "&amp;LEFT(A7,4)</f>
        <v>Total I11a</v>
      </c>
      <c r="I23" s="384">
        <f>SUM(I10:I21)</f>
        <v>60</v>
      </c>
    </row>
    <row r="24" spans="1:10" ht="15.75">
      <c r="A24" s="46"/>
      <c r="C24" s="20"/>
      <c r="D24" s="24"/>
      <c r="E24" s="18"/>
    </row>
    <row r="25" spans="1:10">
      <c r="C25" s="20"/>
      <c r="D25" s="24"/>
      <c r="E25" s="18"/>
      <c r="F25" s="20"/>
      <c r="G25" s="20"/>
    </row>
    <row r="26" spans="1:10">
      <c r="C26" s="20"/>
      <c r="D26" s="23"/>
      <c r="E26" s="18"/>
      <c r="F26" s="20"/>
      <c r="G26" s="20"/>
    </row>
    <row r="27" spans="1:10">
      <c r="C27" s="20"/>
      <c r="D27" s="23"/>
      <c r="E27" s="18"/>
      <c r="F27" s="20"/>
      <c r="G27" s="20"/>
    </row>
    <row r="28" spans="1:10">
      <c r="C28" s="20"/>
      <c r="D28" s="23"/>
      <c r="E28" s="18"/>
      <c r="F28" s="20"/>
      <c r="G28" s="20"/>
    </row>
    <row r="29" spans="1:10">
      <c r="C29" s="20"/>
      <c r="D29" s="16"/>
      <c r="E29" s="18"/>
      <c r="F29" s="20"/>
      <c r="G29"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workbookViewId="0">
      <selection activeCell="M22" sqref="M22"/>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72" customWidth="1"/>
    <col min="8" max="8" width="9.7109375" customWidth="1"/>
  </cols>
  <sheetData>
    <row r="1" spans="1:11" ht="15.75">
      <c r="A1" s="246" t="str">
        <f>'Date initiale'!C3</f>
        <v>Universitatea de Arhitectură și Urbanism "Ion Mincu" București</v>
      </c>
      <c r="B1" s="246"/>
      <c r="C1" s="246"/>
      <c r="D1" s="17"/>
    </row>
    <row r="2" spans="1:11" ht="15.75">
      <c r="A2" s="246" t="str">
        <f>'Date initiale'!B4&amp;" "&amp;'Date initiale'!C4</f>
        <v>Facultatea ARHITECTURA</v>
      </c>
      <c r="B2" s="246"/>
      <c r="C2" s="246"/>
      <c r="D2" s="17"/>
    </row>
    <row r="3" spans="1:11" ht="15.75">
      <c r="A3" s="246" t="str">
        <f>'Date initiale'!B5&amp;" "&amp;'Date initiale'!C5</f>
        <v>Departamentul Sinteza Proiectării de Arhitectură</v>
      </c>
      <c r="B3" s="246"/>
      <c r="C3" s="246"/>
      <c r="D3" s="17"/>
    </row>
    <row r="4" spans="1:11">
      <c r="A4" s="111" t="str">
        <f>'Date initiale'!C6&amp;", "&amp;'Date initiale'!C7</f>
        <v>Nemes Karoly Imre, Conferențiar, pozitia 24</v>
      </c>
      <c r="B4" s="111"/>
      <c r="C4" s="111"/>
    </row>
    <row r="5" spans="1:11" s="172" customFormat="1">
      <c r="A5" s="111"/>
      <c r="B5" s="111"/>
      <c r="C5" s="111"/>
    </row>
    <row r="6" spans="1:11" ht="15.75">
      <c r="A6" s="511" t="s">
        <v>110</v>
      </c>
      <c r="B6" s="511"/>
      <c r="C6" s="511"/>
      <c r="D6" s="511"/>
      <c r="E6" s="511"/>
      <c r="F6" s="511"/>
      <c r="G6" s="511"/>
      <c r="H6" s="511"/>
      <c r="I6" s="34"/>
      <c r="J6" s="34"/>
    </row>
    <row r="7" spans="1:11" ht="48" customHeight="1">
      <c r="A7" s="514"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14"/>
      <c r="C7" s="514"/>
      <c r="D7" s="514"/>
      <c r="E7" s="514"/>
      <c r="F7" s="514"/>
      <c r="G7" s="514"/>
      <c r="H7" s="514"/>
      <c r="I7" s="173"/>
      <c r="J7" s="173"/>
    </row>
    <row r="8" spans="1:11" ht="21.75" customHeight="1" thickBot="1">
      <c r="A8" s="52"/>
      <c r="B8" s="52"/>
      <c r="C8" s="52"/>
      <c r="D8" s="52"/>
      <c r="E8" s="52"/>
      <c r="F8" s="52"/>
      <c r="G8" s="52"/>
      <c r="H8" s="52"/>
    </row>
    <row r="9" spans="1:11" ht="30.75" thickBot="1">
      <c r="A9" s="144" t="s">
        <v>55</v>
      </c>
      <c r="B9" s="204" t="s">
        <v>83</v>
      </c>
      <c r="C9" s="204" t="s">
        <v>136</v>
      </c>
      <c r="D9" s="204" t="s">
        <v>137</v>
      </c>
      <c r="E9" s="204" t="s">
        <v>75</v>
      </c>
      <c r="F9" s="204" t="s">
        <v>76</v>
      </c>
      <c r="G9" s="218" t="s">
        <v>135</v>
      </c>
      <c r="H9" s="223" t="s">
        <v>147</v>
      </c>
      <c r="J9" s="252" t="s">
        <v>108</v>
      </c>
    </row>
    <row r="10" spans="1:11" ht="15.75">
      <c r="A10" s="187">
        <v>1</v>
      </c>
      <c r="B10" s="431"/>
      <c r="C10" s="432"/>
      <c r="D10" s="432"/>
      <c r="E10" s="433"/>
      <c r="F10" s="434"/>
      <c r="G10" s="435"/>
      <c r="H10" s="436"/>
      <c r="J10" s="253" t="s">
        <v>253</v>
      </c>
      <c r="K10" s="356" t="s">
        <v>256</v>
      </c>
    </row>
    <row r="11" spans="1:11">
      <c r="A11" s="190">
        <f>A10+1</f>
        <v>2</v>
      </c>
      <c r="B11" s="122"/>
      <c r="C11" s="122"/>
      <c r="D11" s="122"/>
      <c r="E11" s="122"/>
      <c r="F11" s="191"/>
      <c r="G11" s="192"/>
      <c r="H11" s="309"/>
      <c r="J11" s="253" t="s">
        <v>254</v>
      </c>
    </row>
    <row r="12" spans="1:11" ht="15.75">
      <c r="A12" s="190">
        <f t="shared" ref="A12:A19" si="0">A11+1</f>
        <v>3</v>
      </c>
      <c r="B12" s="194"/>
      <c r="C12" s="194"/>
      <c r="D12" s="194"/>
      <c r="E12" s="194"/>
      <c r="F12" s="195"/>
      <c r="G12" s="196"/>
      <c r="H12" s="315"/>
      <c r="I12" s="22"/>
      <c r="J12" s="253" t="s">
        <v>255</v>
      </c>
    </row>
    <row r="13" spans="1:11" ht="15.75">
      <c r="A13" s="190">
        <f t="shared" si="0"/>
        <v>4</v>
      </c>
      <c r="B13" s="122"/>
      <c r="C13" s="122"/>
      <c r="D13" s="122"/>
      <c r="E13" s="122"/>
      <c r="F13" s="191"/>
      <c r="G13" s="192"/>
      <c r="H13" s="309"/>
      <c r="I13" s="22"/>
    </row>
    <row r="14" spans="1:11" s="172" customFormat="1">
      <c r="A14" s="190">
        <f t="shared" si="0"/>
        <v>5</v>
      </c>
      <c r="B14" s="122"/>
      <c r="C14" s="122"/>
      <c r="D14" s="122"/>
      <c r="E14" s="122"/>
      <c r="F14" s="191"/>
      <c r="G14" s="192"/>
      <c r="H14" s="309"/>
    </row>
    <row r="15" spans="1:11" s="172" customFormat="1" ht="15.75">
      <c r="A15" s="190">
        <f t="shared" si="0"/>
        <v>6</v>
      </c>
      <c r="B15" s="122"/>
      <c r="C15" s="122"/>
      <c r="D15" s="122"/>
      <c r="E15" s="122"/>
      <c r="F15" s="191"/>
      <c r="G15" s="192"/>
      <c r="H15" s="309"/>
      <c r="I15" s="22"/>
    </row>
    <row r="16" spans="1:11" s="172" customFormat="1">
      <c r="A16" s="190">
        <f t="shared" si="0"/>
        <v>7</v>
      </c>
      <c r="B16" s="122"/>
      <c r="C16" s="122"/>
      <c r="D16" s="122"/>
      <c r="E16" s="122"/>
      <c r="F16" s="191"/>
      <c r="G16" s="192"/>
      <c r="H16" s="309"/>
    </row>
    <row r="17" spans="1:9" s="172" customFormat="1" ht="15.75">
      <c r="A17" s="190">
        <f t="shared" si="0"/>
        <v>8</v>
      </c>
      <c r="B17" s="194"/>
      <c r="C17" s="194"/>
      <c r="D17" s="194"/>
      <c r="E17" s="194"/>
      <c r="F17" s="195"/>
      <c r="G17" s="196"/>
      <c r="H17" s="315"/>
      <c r="I17" s="22"/>
    </row>
    <row r="18" spans="1:9" s="172" customFormat="1" ht="15.75">
      <c r="A18" s="190">
        <f t="shared" si="0"/>
        <v>9</v>
      </c>
      <c r="B18" s="122"/>
      <c r="C18" s="122"/>
      <c r="D18" s="122"/>
      <c r="E18" s="122"/>
      <c r="F18" s="191"/>
      <c r="G18" s="192"/>
      <c r="H18" s="309"/>
      <c r="I18" s="22"/>
    </row>
    <row r="19" spans="1:9" ht="15.75" thickBot="1">
      <c r="A19" s="197">
        <f t="shared" si="0"/>
        <v>10</v>
      </c>
      <c r="B19" s="129"/>
      <c r="C19" s="129"/>
      <c r="D19" s="129"/>
      <c r="E19" s="129"/>
      <c r="F19" s="198"/>
      <c r="G19" s="199"/>
      <c r="H19" s="316"/>
    </row>
    <row r="20" spans="1:9" ht="15.75" thickBot="1">
      <c r="A20" s="339"/>
      <c r="B20" s="201"/>
      <c r="C20" s="201"/>
      <c r="D20" s="201"/>
      <c r="E20" s="201"/>
      <c r="F20" s="202"/>
      <c r="G20" s="148" t="str">
        <f>"Total "&amp;LEFT(A7,4)</f>
        <v>Total I11b</v>
      </c>
      <c r="H20" s="261">
        <f>SUM(H10:H19)</f>
        <v>0</v>
      </c>
    </row>
    <row r="21" spans="1:9" ht="15.75">
      <c r="A21" s="25"/>
      <c r="B21" s="25"/>
      <c r="C21" s="25"/>
      <c r="D21" s="25"/>
      <c r="E21" s="25"/>
      <c r="F21" s="25"/>
      <c r="G21" s="25"/>
      <c r="H21" s="2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pageSetUpPr fitToPage="1"/>
  </sheetPr>
  <dimension ref="A1:J26"/>
  <sheetViews>
    <sheetView topLeftCell="A4" workbookViewId="0">
      <selection activeCell="K18" sqref="K18"/>
    </sheetView>
  </sheetViews>
  <sheetFormatPr defaultRowHeight="15"/>
  <cols>
    <col min="1" max="1" width="5.140625" customWidth="1"/>
    <col min="2" max="2" width="28.42578125" customWidth="1"/>
    <col min="3" max="3" width="35.7109375" customWidth="1"/>
    <col min="4" max="4" width="40.7109375" customWidth="1"/>
    <col min="5" max="5" width="6.85546875" customWidth="1"/>
    <col min="6" max="6" width="10.5703125" customWidth="1"/>
    <col min="7" max="7" width="9.7109375" customWidth="1"/>
  </cols>
  <sheetData>
    <row r="1" spans="1:10">
      <c r="A1" s="246" t="str">
        <f>'Date initiale'!C3</f>
        <v>Universitatea de Arhitectură și Urbanism "Ion Mincu" București</v>
      </c>
      <c r="B1" s="246"/>
      <c r="C1" s="246"/>
    </row>
    <row r="2" spans="1:10">
      <c r="A2" s="246" t="str">
        <f>'Date initiale'!B4&amp;" "&amp;'Date initiale'!C4</f>
        <v>Facultatea ARHITECTURA</v>
      </c>
      <c r="B2" s="246"/>
      <c r="C2" s="246"/>
    </row>
    <row r="3" spans="1:10">
      <c r="A3" s="246" t="str">
        <f>'Date initiale'!B5&amp;" "&amp;'Date initiale'!C5</f>
        <v>Departamentul Sinteza Proiectării de Arhitectură</v>
      </c>
      <c r="B3" s="246"/>
      <c r="C3" s="246"/>
    </row>
    <row r="4" spans="1:10">
      <c r="A4" s="111" t="str">
        <f>'Date initiale'!C6&amp;", "&amp;'Date initiale'!C7</f>
        <v>Nemes Karoly Imre, Conferențiar, pozitia 24</v>
      </c>
      <c r="B4" s="111"/>
      <c r="C4" s="111"/>
    </row>
    <row r="5" spans="1:10" s="172" customFormat="1">
      <c r="A5" s="111"/>
      <c r="B5" s="111"/>
      <c r="C5" s="111"/>
    </row>
    <row r="6" spans="1:10" ht="15.75">
      <c r="A6" s="516" t="s">
        <v>110</v>
      </c>
      <c r="B6" s="516"/>
      <c r="C6" s="516"/>
      <c r="D6" s="516"/>
      <c r="E6" s="516"/>
      <c r="F6" s="516"/>
      <c r="G6" s="516"/>
    </row>
    <row r="7" spans="1:10" ht="15.75">
      <c r="A7" s="514" t="str">
        <f>'Descriere indicatori'!B14&amp;"c. "&amp;'Descriere indicatori'!C16</f>
        <v>I11c. Susţinere comunicare publică în cadrul conferinţelor, colocviilor, seminariilor internaţionale/naţionale</v>
      </c>
      <c r="B7" s="514"/>
      <c r="C7" s="514"/>
      <c r="D7" s="514"/>
      <c r="E7" s="514"/>
      <c r="F7" s="514"/>
      <c r="G7" s="514"/>
      <c r="H7" s="173"/>
    </row>
    <row r="8" spans="1:10" s="172" customFormat="1" ht="16.5" thickBot="1">
      <c r="A8" s="171"/>
      <c r="B8" s="171"/>
      <c r="C8" s="171"/>
      <c r="D8" s="171"/>
      <c r="E8" s="171"/>
      <c r="F8" s="171"/>
      <c r="G8" s="171"/>
      <c r="H8" s="171"/>
    </row>
    <row r="9" spans="1:10" ht="30.75" thickBot="1">
      <c r="A9" s="144" t="s">
        <v>55</v>
      </c>
      <c r="B9" s="204" t="s">
        <v>83</v>
      </c>
      <c r="C9" s="204" t="s">
        <v>73</v>
      </c>
      <c r="D9" s="204" t="s">
        <v>74</v>
      </c>
      <c r="E9" s="204" t="s">
        <v>75</v>
      </c>
      <c r="F9" s="204" t="s">
        <v>76</v>
      </c>
      <c r="G9" s="223" t="s">
        <v>147</v>
      </c>
      <c r="I9" s="252" t="s">
        <v>108</v>
      </c>
    </row>
    <row r="10" spans="1:10" ht="30">
      <c r="A10" s="206">
        <v>1</v>
      </c>
      <c r="B10" s="126" t="s">
        <v>428</v>
      </c>
      <c r="C10" s="126" t="s">
        <v>388</v>
      </c>
      <c r="D10" s="122" t="s">
        <v>389</v>
      </c>
      <c r="E10" s="126">
        <v>2004</v>
      </c>
      <c r="F10" s="381">
        <v>44876</v>
      </c>
      <c r="G10" s="379">
        <v>1.5</v>
      </c>
      <c r="I10" s="253" t="s">
        <v>163</v>
      </c>
      <c r="J10" s="356" t="s">
        <v>257</v>
      </c>
    </row>
    <row r="11" spans="1:10">
      <c r="A11" s="207">
        <f>A10+1</f>
        <v>2</v>
      </c>
      <c r="B11" s="126" t="s">
        <v>428</v>
      </c>
      <c r="C11" s="122" t="s">
        <v>456</v>
      </c>
      <c r="D11" s="122" t="s">
        <v>455</v>
      </c>
      <c r="E11" s="122">
        <v>2009</v>
      </c>
      <c r="F11" s="191" t="s">
        <v>472</v>
      </c>
      <c r="G11" s="379">
        <v>1.5</v>
      </c>
    </row>
    <row r="12" spans="1:10" ht="30">
      <c r="A12" s="207">
        <f t="shared" ref="A12:A13" si="0">A11+1</f>
        <v>3</v>
      </c>
      <c r="B12" s="126" t="s">
        <v>428</v>
      </c>
      <c r="C12" s="122" t="s">
        <v>457</v>
      </c>
      <c r="D12" s="122" t="s">
        <v>471</v>
      </c>
      <c r="E12" s="122">
        <v>2010</v>
      </c>
      <c r="F12" s="209">
        <v>44899</v>
      </c>
      <c r="G12" s="379">
        <v>5</v>
      </c>
    </row>
    <row r="13" spans="1:10">
      <c r="A13" s="207">
        <f t="shared" si="0"/>
        <v>4</v>
      </c>
      <c r="B13" s="126" t="s">
        <v>428</v>
      </c>
      <c r="C13" s="380" t="s">
        <v>474</v>
      </c>
      <c r="D13" s="122" t="s">
        <v>296</v>
      </c>
      <c r="E13" s="208">
        <v>2011</v>
      </c>
      <c r="F13" s="381">
        <v>44728</v>
      </c>
      <c r="G13" s="379">
        <v>1.5</v>
      </c>
    </row>
    <row r="14" spans="1:10" s="172" customFormat="1" ht="30">
      <c r="A14" s="207">
        <f t="shared" ref="A14:A19" si="1">A13+1</f>
        <v>5</v>
      </c>
      <c r="B14" s="437" t="s">
        <v>544</v>
      </c>
      <c r="C14" s="437" t="s">
        <v>535</v>
      </c>
      <c r="D14" s="437" t="s">
        <v>555</v>
      </c>
      <c r="E14" s="452">
        <v>2011</v>
      </c>
      <c r="F14" s="453">
        <v>44737</v>
      </c>
      <c r="G14" s="454">
        <v>3</v>
      </c>
    </row>
    <row r="15" spans="1:10" ht="45">
      <c r="A15" s="207">
        <f t="shared" si="1"/>
        <v>6</v>
      </c>
      <c r="B15" s="126" t="s">
        <v>428</v>
      </c>
      <c r="C15" s="122" t="s">
        <v>477</v>
      </c>
      <c r="D15" s="122" t="s">
        <v>476</v>
      </c>
      <c r="E15" s="208">
        <v>2015</v>
      </c>
      <c r="F15" s="381">
        <v>44647</v>
      </c>
      <c r="G15" s="379">
        <v>5</v>
      </c>
      <c r="I15" s="172"/>
    </row>
    <row r="16" spans="1:10" ht="30">
      <c r="A16" s="207">
        <f t="shared" si="1"/>
        <v>7</v>
      </c>
      <c r="B16" s="122" t="s">
        <v>473</v>
      </c>
      <c r="C16" s="188" t="s">
        <v>297</v>
      </c>
      <c r="D16" s="122" t="s">
        <v>298</v>
      </c>
      <c r="E16" s="188">
        <v>2017</v>
      </c>
      <c r="F16" s="382">
        <v>44913</v>
      </c>
      <c r="G16" s="309">
        <v>1.5</v>
      </c>
      <c r="I16" s="172"/>
    </row>
    <row r="17" spans="1:7" ht="75">
      <c r="A17" s="207">
        <f t="shared" si="1"/>
        <v>8</v>
      </c>
      <c r="B17" s="126" t="s">
        <v>428</v>
      </c>
      <c r="C17" s="122" t="s">
        <v>470</v>
      </c>
      <c r="D17" s="122" t="s">
        <v>457</v>
      </c>
      <c r="E17" s="194">
        <v>2018</v>
      </c>
      <c r="F17" s="209">
        <v>44833</v>
      </c>
      <c r="G17" s="379">
        <v>5</v>
      </c>
    </row>
    <row r="18" spans="1:7" ht="60">
      <c r="A18" s="207">
        <f t="shared" si="1"/>
        <v>9</v>
      </c>
      <c r="B18" s="126" t="s">
        <v>428</v>
      </c>
      <c r="C18" s="122" t="s">
        <v>475</v>
      </c>
      <c r="D18" s="122" t="s">
        <v>556</v>
      </c>
      <c r="E18" s="194">
        <v>2018</v>
      </c>
      <c r="F18" s="209">
        <v>44844</v>
      </c>
      <c r="G18" s="379">
        <v>5</v>
      </c>
    </row>
    <row r="19" spans="1:7" ht="15.75" thickBot="1">
      <c r="A19" s="207">
        <f t="shared" si="1"/>
        <v>10</v>
      </c>
      <c r="B19" s="129"/>
      <c r="C19" s="211"/>
      <c r="D19" s="212"/>
      <c r="E19" s="129"/>
      <c r="F19" s="213"/>
      <c r="G19" s="316"/>
    </row>
    <row r="20" spans="1:7" ht="15.75" thickBot="1">
      <c r="A20" s="334"/>
      <c r="B20" s="202"/>
      <c r="C20" s="202"/>
      <c r="D20" s="214"/>
      <c r="E20" s="202"/>
      <c r="F20" s="148" t="str">
        <f>"Total "&amp;LEFT(A7,4)</f>
        <v>Total I11c</v>
      </c>
      <c r="G20" s="149">
        <f>SUM(G10:G19)</f>
        <v>29</v>
      </c>
    </row>
    <row r="21" spans="1:7">
      <c r="D21" s="29"/>
    </row>
    <row r="22" spans="1:7">
      <c r="D22" s="29"/>
    </row>
    <row r="23" spans="1:7">
      <c r="B23" s="29"/>
      <c r="D23" s="29"/>
    </row>
    <row r="25" spans="1:7">
      <c r="B25" s="18"/>
      <c r="D25" s="18"/>
    </row>
    <row r="26" spans="1:7">
      <c r="B26" s="20"/>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94"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4" workbookViewId="0">
      <selection activeCell="A22" sqref="A22:H2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2" customWidth="1"/>
    <col min="7" max="7" width="10" customWidth="1"/>
    <col min="8" max="8" width="9.7109375" customWidth="1"/>
  </cols>
  <sheetData>
    <row r="1" spans="1:11" ht="15.75">
      <c r="A1" s="246" t="str">
        <f>'Date initiale'!C3</f>
        <v>Universitatea de Arhitectură și Urbanism "Ion Mincu" București</v>
      </c>
      <c r="B1" s="246"/>
      <c r="C1" s="246"/>
      <c r="D1" s="17"/>
      <c r="E1" s="17"/>
      <c r="F1" s="17"/>
    </row>
    <row r="2" spans="1:11" ht="15.75">
      <c r="A2" s="246" t="str">
        <f>'Date initiale'!B4&amp;" "&amp;'Date initiale'!C4</f>
        <v>Facultatea ARHITECTURA</v>
      </c>
      <c r="B2" s="246"/>
      <c r="C2" s="246"/>
      <c r="D2" s="17"/>
      <c r="E2" s="17"/>
      <c r="F2" s="17"/>
    </row>
    <row r="3" spans="1:11" ht="15.75">
      <c r="A3" s="246" t="str">
        <f>'Date initiale'!B5&amp;" "&amp;'Date initiale'!C5</f>
        <v>Departamentul Sinteza Proiectării de Arhitectură</v>
      </c>
      <c r="B3" s="246"/>
      <c r="C3" s="246"/>
      <c r="D3" s="17"/>
      <c r="E3" s="17"/>
      <c r="F3" s="17"/>
    </row>
    <row r="4" spans="1:11" ht="15.75">
      <c r="A4" s="247" t="str">
        <f>'Date initiale'!C6&amp;", "&amp;'Date initiale'!C7</f>
        <v>Nemes Karoly Imre, Conferențiar, pozitia 24</v>
      </c>
      <c r="B4" s="247"/>
      <c r="C4" s="247"/>
      <c r="D4" s="17"/>
      <c r="E4" s="17"/>
      <c r="F4" s="17"/>
    </row>
    <row r="5" spans="1:11" s="172" customFormat="1" ht="15.75">
      <c r="A5" s="247"/>
      <c r="B5" s="247"/>
      <c r="C5" s="247"/>
      <c r="D5" s="17"/>
      <c r="E5" s="17"/>
      <c r="F5" s="17"/>
    </row>
    <row r="6" spans="1:11" ht="15.75">
      <c r="A6" s="511" t="s">
        <v>110</v>
      </c>
      <c r="B6" s="511"/>
      <c r="C6" s="511"/>
      <c r="D6" s="511"/>
      <c r="E6" s="511"/>
      <c r="F6" s="511"/>
      <c r="G6" s="511"/>
      <c r="H6" s="511"/>
    </row>
    <row r="7" spans="1:11" ht="50.25" customHeight="1">
      <c r="A7" s="514"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14"/>
      <c r="C7" s="514"/>
      <c r="D7" s="514"/>
      <c r="E7" s="514"/>
      <c r="F7" s="514"/>
      <c r="G7" s="514"/>
      <c r="H7" s="514"/>
      <c r="I7" s="27"/>
      <c r="K7" s="27"/>
    </row>
    <row r="8" spans="1:11" ht="16.5" thickBot="1">
      <c r="A8" s="45"/>
      <c r="B8" s="45"/>
      <c r="C8" s="45"/>
      <c r="D8" s="45"/>
      <c r="E8" s="45"/>
      <c r="F8" s="45"/>
      <c r="G8" s="45"/>
      <c r="H8" s="45"/>
    </row>
    <row r="9" spans="1:11" ht="46.5" customHeight="1" thickBot="1">
      <c r="A9" s="204" t="s">
        <v>55</v>
      </c>
      <c r="B9" s="204" t="s">
        <v>72</v>
      </c>
      <c r="C9" s="222" t="s">
        <v>70</v>
      </c>
      <c r="D9" s="222" t="s">
        <v>71</v>
      </c>
      <c r="E9" s="204" t="s">
        <v>139</v>
      </c>
      <c r="F9" s="204" t="s">
        <v>138</v>
      </c>
      <c r="G9" s="222" t="s">
        <v>87</v>
      </c>
      <c r="H9" s="223" t="s">
        <v>147</v>
      </c>
      <c r="J9" s="252" t="s">
        <v>108</v>
      </c>
    </row>
    <row r="10" spans="1:11" ht="30">
      <c r="A10" s="187">
        <v>1</v>
      </c>
      <c r="B10" s="418" t="s">
        <v>442</v>
      </c>
      <c r="C10" s="122" t="s">
        <v>565</v>
      </c>
      <c r="D10" s="122" t="s">
        <v>436</v>
      </c>
      <c r="E10" s="122" t="s">
        <v>272</v>
      </c>
      <c r="F10" s="122" t="s">
        <v>273</v>
      </c>
      <c r="G10" s="122">
        <v>2001</v>
      </c>
      <c r="H10" s="309">
        <v>10</v>
      </c>
      <c r="J10" s="253" t="s">
        <v>164</v>
      </c>
      <c r="K10" s="356" t="s">
        <v>258</v>
      </c>
    </row>
    <row r="11" spans="1:11" ht="30">
      <c r="A11" s="220">
        <f>A10+1</f>
        <v>2</v>
      </c>
      <c r="B11" s="418" t="s">
        <v>443</v>
      </c>
      <c r="C11" s="122" t="s">
        <v>276</v>
      </c>
      <c r="D11" s="122" t="s">
        <v>436</v>
      </c>
      <c r="E11" s="122" t="s">
        <v>272</v>
      </c>
      <c r="F11" s="122" t="s">
        <v>273</v>
      </c>
      <c r="G11" s="122">
        <v>2004</v>
      </c>
      <c r="H11" s="309">
        <v>10</v>
      </c>
      <c r="J11" s="48"/>
    </row>
    <row r="12" spans="1:11" ht="30">
      <c r="A12" s="220">
        <f t="shared" ref="A12:A19" si="0">A11+1</f>
        <v>3</v>
      </c>
      <c r="B12" s="414" t="s">
        <v>291</v>
      </c>
      <c r="C12" s="117" t="s">
        <v>275</v>
      </c>
      <c r="D12" s="117" t="s">
        <v>437</v>
      </c>
      <c r="E12" s="117" t="s">
        <v>272</v>
      </c>
      <c r="F12" s="117" t="s">
        <v>273</v>
      </c>
      <c r="G12" s="117">
        <v>2008</v>
      </c>
      <c r="H12" s="318">
        <v>10</v>
      </c>
    </row>
    <row r="13" spans="1:11" ht="30">
      <c r="A13" s="220">
        <f t="shared" si="0"/>
        <v>4</v>
      </c>
      <c r="B13" s="414" t="s">
        <v>438</v>
      </c>
      <c r="C13" s="122" t="s">
        <v>478</v>
      </c>
      <c r="D13" s="122" t="s">
        <v>429</v>
      </c>
      <c r="E13" s="122" t="s">
        <v>272</v>
      </c>
      <c r="F13" s="122" t="s">
        <v>273</v>
      </c>
      <c r="G13" s="122">
        <v>2007</v>
      </c>
      <c r="H13" s="309">
        <v>15</v>
      </c>
    </row>
    <row r="14" spans="1:11" ht="30">
      <c r="A14" s="220">
        <f t="shared" si="0"/>
        <v>5</v>
      </c>
      <c r="B14" s="194" t="s">
        <v>441</v>
      </c>
      <c r="C14" s="122" t="s">
        <v>274</v>
      </c>
      <c r="D14" s="122" t="s">
        <v>429</v>
      </c>
      <c r="E14" s="122" t="s">
        <v>272</v>
      </c>
      <c r="F14" s="122" t="s">
        <v>273</v>
      </c>
      <c r="G14" s="122">
        <v>2011</v>
      </c>
      <c r="H14" s="309">
        <v>10</v>
      </c>
    </row>
    <row r="15" spans="1:11" ht="30">
      <c r="A15" s="220">
        <f t="shared" si="0"/>
        <v>6</v>
      </c>
      <c r="B15" s="195" t="s">
        <v>440</v>
      </c>
      <c r="C15" s="122" t="s">
        <v>430</v>
      </c>
      <c r="D15" s="122" t="s">
        <v>433</v>
      </c>
      <c r="E15" s="122" t="s">
        <v>272</v>
      </c>
      <c r="F15" s="122" t="s">
        <v>283</v>
      </c>
      <c r="G15" s="122">
        <v>2018</v>
      </c>
      <c r="H15" s="309">
        <v>30</v>
      </c>
    </row>
    <row r="16" spans="1:11" s="172" customFormat="1" ht="30">
      <c r="A16" s="220">
        <f t="shared" si="0"/>
        <v>7</v>
      </c>
      <c r="B16" s="195" t="s">
        <v>439</v>
      </c>
      <c r="C16" s="122" t="s">
        <v>431</v>
      </c>
      <c r="D16" s="122" t="s">
        <v>432</v>
      </c>
      <c r="E16" s="122" t="s">
        <v>272</v>
      </c>
      <c r="F16" s="122" t="s">
        <v>283</v>
      </c>
      <c r="G16" s="122">
        <v>2019</v>
      </c>
      <c r="H16" s="309">
        <v>30</v>
      </c>
    </row>
    <row r="17" spans="1:8" s="172" customFormat="1">
      <c r="A17" s="220">
        <f t="shared" si="0"/>
        <v>8</v>
      </c>
      <c r="B17" s="122"/>
      <c r="C17" s="122"/>
      <c r="D17" s="122"/>
      <c r="E17" s="122"/>
      <c r="F17" s="122"/>
      <c r="G17" s="122"/>
      <c r="H17" s="309"/>
    </row>
    <row r="18" spans="1:8">
      <c r="A18" s="221">
        <f t="shared" si="0"/>
        <v>9</v>
      </c>
      <c r="B18" s="191"/>
      <c r="C18" s="122"/>
      <c r="D18" s="122"/>
      <c r="E18" s="122"/>
      <c r="F18" s="122"/>
      <c r="G18" s="122"/>
      <c r="H18" s="311"/>
    </row>
    <row r="19" spans="1:8" ht="15.75" thickBot="1">
      <c r="A19" s="210">
        <f t="shared" si="0"/>
        <v>10</v>
      </c>
      <c r="B19" s="213"/>
      <c r="C19" s="211"/>
      <c r="D19" s="129"/>
      <c r="E19" s="129"/>
      <c r="F19" s="129"/>
      <c r="G19" s="129"/>
      <c r="H19" s="316"/>
    </row>
    <row r="20" spans="1:8" ht="15.75" thickBot="1">
      <c r="A20" s="334"/>
      <c r="B20" s="202"/>
      <c r="C20" s="202"/>
      <c r="D20" s="202"/>
      <c r="E20" s="202"/>
      <c r="F20" s="202"/>
      <c r="G20" s="148" t="str">
        <f>"Total "&amp;LEFT(A7,3)</f>
        <v>Total I12</v>
      </c>
      <c r="H20" s="149">
        <f>SUM(H10:H19)</f>
        <v>115</v>
      </c>
    </row>
    <row r="22" spans="1:8" ht="53.25" customHeight="1">
      <c r="A22" s="51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13"/>
      <c r="C22" s="513"/>
      <c r="D22" s="513"/>
      <c r="E22" s="513"/>
      <c r="F22" s="513"/>
      <c r="G22" s="513"/>
      <c r="H22" s="51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19" sqref="C19"/>
    </sheetView>
  </sheetViews>
  <sheetFormatPr defaultRowHeight="15"/>
  <cols>
    <col min="1" max="1" width="9.140625" style="172"/>
    <col min="2" max="2" width="28.5703125" customWidth="1"/>
    <col min="3" max="3" width="39" customWidth="1"/>
  </cols>
  <sheetData>
    <row r="1" spans="2:3">
      <c r="B1" s="76" t="s">
        <v>101</v>
      </c>
    </row>
    <row r="3" spans="2:3" ht="31.5">
      <c r="B3" s="344" t="s">
        <v>91</v>
      </c>
      <c r="C3" s="59" t="s">
        <v>102</v>
      </c>
    </row>
    <row r="4" spans="2:3" ht="15.75">
      <c r="B4" s="344" t="s">
        <v>92</v>
      </c>
      <c r="C4" s="348" t="s">
        <v>51</v>
      </c>
    </row>
    <row r="5" spans="2:3" ht="15.75">
      <c r="B5" s="344" t="s">
        <v>93</v>
      </c>
      <c r="C5" s="348" t="s">
        <v>458</v>
      </c>
    </row>
    <row r="6" spans="2:3" ht="15.75">
      <c r="B6" s="345" t="s">
        <v>96</v>
      </c>
      <c r="C6" s="447" t="s">
        <v>427</v>
      </c>
    </row>
    <row r="7" spans="2:3" ht="15.75">
      <c r="B7" s="344" t="s">
        <v>176</v>
      </c>
      <c r="C7" s="447" t="s">
        <v>549</v>
      </c>
    </row>
    <row r="8" spans="2:3" ht="15.75">
      <c r="B8" s="344" t="s">
        <v>105</v>
      </c>
      <c r="C8" s="348" t="s">
        <v>548</v>
      </c>
    </row>
    <row r="9" spans="2:3" ht="15.75">
      <c r="B9" s="346" t="s">
        <v>95</v>
      </c>
      <c r="C9" s="446" t="s">
        <v>547</v>
      </c>
    </row>
    <row r="10" spans="2:3" ht="15" customHeight="1">
      <c r="B10" s="346" t="s">
        <v>94</v>
      </c>
      <c r="C10" s="349"/>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N22"/>
  <sheetViews>
    <sheetView tabSelected="1" workbookViewId="0">
      <selection activeCell="K17" sqref="K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2" customWidth="1"/>
    <col min="7" max="7" width="10" customWidth="1"/>
    <col min="8" max="8" width="9.7109375" customWidth="1"/>
  </cols>
  <sheetData>
    <row r="1" spans="1:14" ht="15.75">
      <c r="A1" s="246" t="str">
        <f>'Date initiale'!C3</f>
        <v>Universitatea de Arhitectură și Urbanism "Ion Mincu" București</v>
      </c>
      <c r="B1" s="246"/>
      <c r="C1" s="246"/>
      <c r="D1" s="17"/>
    </row>
    <row r="2" spans="1:14" ht="15.75">
      <c r="A2" s="246" t="str">
        <f>'Date initiale'!B4&amp;" "&amp;'Date initiale'!C4</f>
        <v>Facultatea ARHITECTURA</v>
      </c>
      <c r="B2" s="246"/>
      <c r="C2" s="246"/>
      <c r="D2" s="17"/>
    </row>
    <row r="3" spans="1:14" ht="15.75">
      <c r="A3" s="246" t="str">
        <f>'Date initiale'!B5&amp;" "&amp;'Date initiale'!C5</f>
        <v>Departamentul Sinteza Proiectării de Arhitectură</v>
      </c>
      <c r="B3" s="246"/>
      <c r="C3" s="246"/>
      <c r="D3" s="17"/>
    </row>
    <row r="4" spans="1:14">
      <c r="A4" s="111" t="str">
        <f>'Date initiale'!C6&amp;", "&amp;'Date initiale'!C7</f>
        <v>Nemes Karoly Imre, Conferențiar, pozitia 24</v>
      </c>
      <c r="B4" s="111"/>
      <c r="C4" s="111"/>
    </row>
    <row r="5" spans="1:14" s="172" customFormat="1">
      <c r="A5" s="111"/>
      <c r="B5" s="111"/>
      <c r="C5" s="111"/>
    </row>
    <row r="6" spans="1:14" ht="15.75">
      <c r="A6" s="517" t="s">
        <v>110</v>
      </c>
      <c r="B6" s="517"/>
      <c r="C6" s="517"/>
      <c r="D6" s="517"/>
      <c r="E6" s="517"/>
      <c r="F6" s="517"/>
      <c r="G6" s="517"/>
      <c r="H6" s="517"/>
    </row>
    <row r="7" spans="1:14" ht="36" customHeight="1">
      <c r="A7" s="514"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14"/>
      <c r="C7" s="514"/>
      <c r="D7" s="514"/>
      <c r="E7" s="514"/>
      <c r="F7" s="514"/>
      <c r="G7" s="514"/>
      <c r="H7" s="514"/>
    </row>
    <row r="8" spans="1:14" ht="16.5" thickBot="1">
      <c r="A8" s="45"/>
      <c r="B8" s="45"/>
      <c r="C8" s="45"/>
      <c r="D8" s="45"/>
      <c r="E8" s="45"/>
      <c r="F8" s="45"/>
      <c r="G8" s="45"/>
      <c r="H8" s="45"/>
    </row>
    <row r="9" spans="1:14" ht="54" customHeight="1" thickBot="1">
      <c r="A9" s="178" t="s">
        <v>55</v>
      </c>
      <c r="B9" s="204" t="s">
        <v>72</v>
      </c>
      <c r="C9" s="222" t="s">
        <v>70</v>
      </c>
      <c r="D9" s="222" t="s">
        <v>71</v>
      </c>
      <c r="E9" s="204" t="s">
        <v>139</v>
      </c>
      <c r="F9" s="204" t="s">
        <v>138</v>
      </c>
      <c r="G9" s="222" t="s">
        <v>87</v>
      </c>
      <c r="H9" s="223" t="s">
        <v>147</v>
      </c>
      <c r="J9" s="252" t="s">
        <v>108</v>
      </c>
    </row>
    <row r="10" spans="1:14" ht="30">
      <c r="A10" s="233">
        <v>1</v>
      </c>
      <c r="B10" s="194" t="s">
        <v>288</v>
      </c>
      <c r="C10" s="194" t="s">
        <v>287</v>
      </c>
      <c r="D10" s="122" t="s">
        <v>480</v>
      </c>
      <c r="E10" s="122" t="s">
        <v>272</v>
      </c>
      <c r="F10" s="122" t="s">
        <v>273</v>
      </c>
      <c r="G10" s="122">
        <v>2000</v>
      </c>
      <c r="H10" s="311">
        <v>10</v>
      </c>
      <c r="J10" s="253" t="s">
        <v>162</v>
      </c>
      <c r="K10" t="s">
        <v>258</v>
      </c>
      <c r="N10" s="383"/>
    </row>
    <row r="11" spans="1:14" ht="30">
      <c r="A11" s="221">
        <f>A10+1</f>
        <v>2</v>
      </c>
      <c r="B11" s="194" t="s">
        <v>281</v>
      </c>
      <c r="C11" s="122" t="s">
        <v>280</v>
      </c>
      <c r="D11" s="122" t="s">
        <v>481</v>
      </c>
      <c r="E11" s="122" t="s">
        <v>272</v>
      </c>
      <c r="F11" s="122" t="s">
        <v>273</v>
      </c>
      <c r="G11" s="122">
        <v>2003</v>
      </c>
      <c r="H11" s="311">
        <v>15</v>
      </c>
    </row>
    <row r="12" spans="1:14">
      <c r="A12" s="221">
        <f t="shared" ref="A12:A19" si="0">A11+1</f>
        <v>3</v>
      </c>
      <c r="B12" s="194" t="s">
        <v>284</v>
      </c>
      <c r="C12" s="117" t="s">
        <v>285</v>
      </c>
      <c r="D12" s="172" t="s">
        <v>434</v>
      </c>
      <c r="E12" s="122" t="s">
        <v>272</v>
      </c>
      <c r="F12" s="122" t="s">
        <v>273</v>
      </c>
      <c r="G12" s="122">
        <v>2005</v>
      </c>
      <c r="H12" s="311">
        <v>10</v>
      </c>
    </row>
    <row r="13" spans="1:14">
      <c r="A13" s="221">
        <f t="shared" si="0"/>
        <v>4</v>
      </c>
      <c r="B13" s="194" t="s">
        <v>286</v>
      </c>
      <c r="C13" s="122" t="s">
        <v>479</v>
      </c>
      <c r="D13" s="122" t="s">
        <v>435</v>
      </c>
      <c r="E13" s="122" t="s">
        <v>272</v>
      </c>
      <c r="F13" s="122" t="s">
        <v>273</v>
      </c>
      <c r="G13" s="122">
        <v>2007</v>
      </c>
      <c r="H13" s="311">
        <v>7.5</v>
      </c>
    </row>
    <row r="14" spans="1:14" ht="30">
      <c r="A14" s="221">
        <f t="shared" si="0"/>
        <v>5</v>
      </c>
      <c r="B14" s="194" t="s">
        <v>291</v>
      </c>
      <c r="C14" s="194" t="s">
        <v>445</v>
      </c>
      <c r="D14" s="194" t="s">
        <v>289</v>
      </c>
      <c r="E14" s="194" t="s">
        <v>290</v>
      </c>
      <c r="F14" s="122" t="s">
        <v>273</v>
      </c>
      <c r="G14" s="194">
        <v>2007</v>
      </c>
      <c r="H14" s="311">
        <v>10</v>
      </c>
    </row>
    <row r="15" spans="1:14">
      <c r="A15" s="221">
        <f t="shared" si="0"/>
        <v>6</v>
      </c>
      <c r="B15" s="194" t="s">
        <v>279</v>
      </c>
      <c r="C15" s="122" t="s">
        <v>277</v>
      </c>
      <c r="D15" s="122" t="s">
        <v>278</v>
      </c>
      <c r="E15" s="122" t="s">
        <v>272</v>
      </c>
      <c r="F15" s="122" t="s">
        <v>273</v>
      </c>
      <c r="G15" s="122">
        <v>2008</v>
      </c>
      <c r="H15" s="311">
        <v>10</v>
      </c>
    </row>
    <row r="16" spans="1:14" ht="30">
      <c r="A16" s="221">
        <f t="shared" si="0"/>
        <v>7</v>
      </c>
      <c r="B16" s="194" t="s">
        <v>292</v>
      </c>
      <c r="C16" s="194" t="s">
        <v>444</v>
      </c>
      <c r="D16" s="194" t="s">
        <v>293</v>
      </c>
      <c r="E16" s="194" t="s">
        <v>290</v>
      </c>
      <c r="F16" s="194" t="s">
        <v>273</v>
      </c>
      <c r="G16" s="194">
        <v>2009</v>
      </c>
      <c r="H16" s="315">
        <v>7.5</v>
      </c>
    </row>
    <row r="17" spans="1:8" ht="30">
      <c r="A17" s="221">
        <f t="shared" si="0"/>
        <v>8</v>
      </c>
      <c r="B17" s="194" t="s">
        <v>441</v>
      </c>
      <c r="C17" s="194" t="s">
        <v>482</v>
      </c>
      <c r="D17" s="194" t="s">
        <v>483</v>
      </c>
      <c r="E17" s="122" t="s">
        <v>272</v>
      </c>
      <c r="F17" s="122" t="s">
        <v>273</v>
      </c>
      <c r="G17" s="122">
        <v>2009</v>
      </c>
      <c r="H17" s="311">
        <v>10</v>
      </c>
    </row>
    <row r="18" spans="1:8">
      <c r="A18" s="221">
        <f t="shared" si="0"/>
        <v>9</v>
      </c>
      <c r="B18" s="375"/>
      <c r="C18" s="194"/>
      <c r="D18" s="194"/>
      <c r="E18" s="194"/>
      <c r="F18" s="194"/>
      <c r="G18" s="194"/>
      <c r="H18" s="315"/>
    </row>
    <row r="19" spans="1:8" s="53" customFormat="1" ht="15.75" thickBot="1">
      <c r="A19" s="232">
        <f t="shared" si="0"/>
        <v>10</v>
      </c>
      <c r="B19" s="56"/>
      <c r="C19" s="229"/>
      <c r="D19" s="230"/>
      <c r="E19" s="230"/>
      <c r="F19" s="230"/>
      <c r="G19" s="230"/>
      <c r="H19" s="320"/>
    </row>
    <row r="20" spans="1:8" ht="15.75" thickBot="1">
      <c r="A20" s="337"/>
      <c r="B20" s="231"/>
      <c r="C20" s="202"/>
      <c r="D20" s="202"/>
      <c r="E20" s="202"/>
      <c r="F20" s="202"/>
      <c r="G20" s="148" t="str">
        <f>"Total "&amp;LEFT(A7,3)</f>
        <v>Total I13</v>
      </c>
      <c r="H20" s="149">
        <f>SUM(H10:H19)</f>
        <v>80</v>
      </c>
    </row>
    <row r="22" spans="1:8" ht="53.25" customHeight="1">
      <c r="A22" s="51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13"/>
      <c r="C22" s="513"/>
      <c r="D22" s="513"/>
      <c r="E22" s="513"/>
      <c r="F22" s="513"/>
      <c r="G22" s="513"/>
      <c r="H22" s="51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A6" sqref="A6:H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2" customWidth="1"/>
    <col min="7" max="7" width="10" customWidth="1"/>
    <col min="8" max="8" width="9.7109375" customWidth="1"/>
    <col min="10" max="10" width="10.42578125" customWidth="1"/>
  </cols>
  <sheetData>
    <row r="1" spans="1:11" ht="15.75">
      <c r="A1" s="246" t="str">
        <f>'Date initiale'!C3</f>
        <v>Universitatea de Arhitectură și Urbanism "Ion Mincu" București</v>
      </c>
      <c r="B1" s="246"/>
      <c r="C1" s="246"/>
      <c r="D1" s="17"/>
      <c r="E1" s="17"/>
      <c r="F1" s="17"/>
    </row>
    <row r="2" spans="1:11" ht="15.75">
      <c r="A2" s="246" t="str">
        <f>'Date initiale'!B4&amp;" "&amp;'Date initiale'!C4</f>
        <v>Facultatea ARHITECTURA</v>
      </c>
      <c r="B2" s="246"/>
      <c r="C2" s="246"/>
      <c r="D2" s="17"/>
      <c r="E2" s="17"/>
      <c r="F2" s="17"/>
    </row>
    <row r="3" spans="1:11" ht="15.75">
      <c r="A3" s="246" t="str">
        <f>'Date initiale'!B5&amp;" "&amp;'Date initiale'!C5</f>
        <v>Departamentul Sinteza Proiectării de Arhitectură</v>
      </c>
      <c r="B3" s="246"/>
      <c r="C3" s="246"/>
      <c r="D3" s="17"/>
      <c r="E3" s="17"/>
      <c r="F3" s="17"/>
    </row>
    <row r="4" spans="1:11" ht="15.75">
      <c r="A4" s="247" t="str">
        <f>'Date initiale'!C6&amp;", "&amp;'Date initiale'!C7</f>
        <v>Nemes Karoly Imre, Conferențiar, pozitia 24</v>
      </c>
      <c r="B4" s="247"/>
      <c r="C4" s="247"/>
      <c r="D4" s="17"/>
      <c r="E4" s="17"/>
      <c r="F4" s="17"/>
    </row>
    <row r="5" spans="1:11" s="172" customFormat="1" ht="15.75">
      <c r="A5" s="247"/>
      <c r="B5" s="247"/>
      <c r="C5" s="247"/>
      <c r="D5" s="17"/>
      <c r="E5" s="17"/>
      <c r="F5" s="17"/>
    </row>
    <row r="6" spans="1:11" ht="15.75">
      <c r="A6" s="511" t="s">
        <v>110</v>
      </c>
      <c r="B6" s="511"/>
      <c r="C6" s="511"/>
      <c r="D6" s="511"/>
      <c r="E6" s="511"/>
      <c r="F6" s="511"/>
      <c r="G6" s="511"/>
      <c r="H6" s="511"/>
    </row>
    <row r="7" spans="1:11" ht="54" customHeight="1">
      <c r="A7" s="514"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14"/>
      <c r="C7" s="514"/>
      <c r="D7" s="514"/>
      <c r="E7" s="514"/>
      <c r="F7" s="514"/>
      <c r="G7" s="514"/>
      <c r="H7" s="514"/>
    </row>
    <row r="8" spans="1:11" s="172" customFormat="1" ht="16.5" thickBot="1">
      <c r="A8" s="50"/>
      <c r="B8" s="50"/>
      <c r="C8" s="50"/>
      <c r="D8" s="50"/>
      <c r="E8" s="50"/>
      <c r="F8" s="60"/>
      <c r="G8" s="60"/>
      <c r="H8" s="60"/>
    </row>
    <row r="9" spans="1:11" ht="60.75" thickBot="1">
      <c r="A9" s="178" t="s">
        <v>55</v>
      </c>
      <c r="B9" s="204" t="s">
        <v>72</v>
      </c>
      <c r="C9" s="222" t="s">
        <v>70</v>
      </c>
      <c r="D9" s="222" t="s">
        <v>71</v>
      </c>
      <c r="E9" s="204" t="s">
        <v>140</v>
      </c>
      <c r="F9" s="204" t="s">
        <v>138</v>
      </c>
      <c r="G9" s="222" t="s">
        <v>87</v>
      </c>
      <c r="H9" s="223" t="s">
        <v>147</v>
      </c>
      <c r="J9" s="252" t="s">
        <v>108</v>
      </c>
    </row>
    <row r="10" spans="1:11">
      <c r="A10" s="237">
        <v>1</v>
      </c>
      <c r="B10" s="238"/>
      <c r="C10" s="238"/>
      <c r="D10" s="238"/>
      <c r="E10" s="238"/>
      <c r="F10" s="238"/>
      <c r="G10" s="238"/>
      <c r="H10" s="239"/>
      <c r="J10" s="253" t="s">
        <v>165</v>
      </c>
      <c r="K10" s="356" t="s">
        <v>258</v>
      </c>
    </row>
    <row r="11" spans="1:11">
      <c r="A11" s="220">
        <f>A10+1</f>
        <v>2</v>
      </c>
      <c r="B11" s="235"/>
      <c r="C11" s="208"/>
      <c r="D11" s="208"/>
      <c r="E11" s="236"/>
      <c r="F11" s="236"/>
      <c r="G11" s="208"/>
      <c r="H11" s="193"/>
      <c r="J11" s="48"/>
    </row>
    <row r="12" spans="1:11">
      <c r="A12" s="220">
        <f t="shared" ref="A12:A19" si="0">A11+1</f>
        <v>3</v>
      </c>
      <c r="B12" s="191"/>
      <c r="C12" s="122"/>
      <c r="D12" s="122"/>
      <c r="E12" s="122"/>
      <c r="F12" s="122"/>
      <c r="G12" s="122"/>
      <c r="H12" s="193"/>
    </row>
    <row r="13" spans="1:11">
      <c r="A13" s="220">
        <f t="shared" si="0"/>
        <v>4</v>
      </c>
      <c r="B13" s="122"/>
      <c r="C13" s="122"/>
      <c r="D13" s="122"/>
      <c r="E13" s="122"/>
      <c r="F13" s="122"/>
      <c r="G13" s="122"/>
      <c r="H13" s="193"/>
    </row>
    <row r="14" spans="1:11" s="172" customFormat="1">
      <c r="A14" s="220">
        <f t="shared" si="0"/>
        <v>5</v>
      </c>
      <c r="B14" s="191"/>
      <c r="C14" s="122"/>
      <c r="D14" s="122"/>
      <c r="E14" s="122"/>
      <c r="F14" s="122"/>
      <c r="G14" s="122"/>
      <c r="H14" s="193"/>
    </row>
    <row r="15" spans="1:11" s="172" customFormat="1">
      <c r="A15" s="220">
        <f t="shared" si="0"/>
        <v>6</v>
      </c>
      <c r="B15" s="122"/>
      <c r="C15" s="122"/>
      <c r="D15" s="122"/>
      <c r="E15" s="122"/>
      <c r="F15" s="122"/>
      <c r="G15" s="122"/>
      <c r="H15" s="193"/>
    </row>
    <row r="16" spans="1:11" s="172" customFormat="1">
      <c r="A16" s="220">
        <f t="shared" si="0"/>
        <v>7</v>
      </c>
      <c r="B16" s="191"/>
      <c r="C16" s="122"/>
      <c r="D16" s="122"/>
      <c r="E16" s="122"/>
      <c r="F16" s="122"/>
      <c r="G16" s="122"/>
      <c r="H16" s="193"/>
    </row>
    <row r="17" spans="1:8" s="172" customFormat="1">
      <c r="A17" s="220">
        <f t="shared" si="0"/>
        <v>8</v>
      </c>
      <c r="B17" s="122"/>
      <c r="C17" s="122"/>
      <c r="D17" s="122"/>
      <c r="E17" s="122"/>
      <c r="F17" s="122"/>
      <c r="G17" s="122"/>
      <c r="H17" s="193"/>
    </row>
    <row r="18" spans="1:8" s="172" customFormat="1">
      <c r="A18" s="220">
        <f t="shared" si="0"/>
        <v>9</v>
      </c>
      <c r="B18" s="191"/>
      <c r="C18" s="122"/>
      <c r="D18" s="122"/>
      <c r="E18" s="122"/>
      <c r="F18" s="122"/>
      <c r="G18" s="122"/>
      <c r="H18" s="193"/>
    </row>
    <row r="19" spans="1:8" s="172" customFormat="1" ht="15.75" thickBot="1">
      <c r="A19" s="240">
        <f t="shared" si="0"/>
        <v>10</v>
      </c>
      <c r="B19" s="129"/>
      <c r="C19" s="129"/>
      <c r="D19" s="129"/>
      <c r="E19" s="129"/>
      <c r="F19" s="129"/>
      <c r="G19" s="129"/>
      <c r="H19" s="200"/>
    </row>
    <row r="20" spans="1:8" s="172" customFormat="1" ht="15.75" thickBot="1">
      <c r="A20" s="337"/>
      <c r="B20" s="231"/>
      <c r="C20" s="202"/>
      <c r="D20" s="202"/>
      <c r="E20" s="202"/>
      <c r="F20" s="202"/>
      <c r="G20" s="148" t="str">
        <f>"Total "&amp;LEFT(A7,4)</f>
        <v>Total I14a</v>
      </c>
      <c r="H20" s="149">
        <f>SUM(H10:H19)</f>
        <v>0</v>
      </c>
    </row>
    <row r="21" spans="1:8" s="172" customFormat="1"/>
    <row r="22" spans="1:8" s="172" customFormat="1" ht="53.25" customHeight="1">
      <c r="A22" s="51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13"/>
      <c r="C22" s="513"/>
      <c r="D22" s="513"/>
      <c r="E22" s="513"/>
      <c r="F22" s="513"/>
      <c r="G22" s="513"/>
      <c r="H22" s="513"/>
    </row>
    <row r="40" spans="1:9" ht="15.75" thickBot="1"/>
    <row r="41" spans="1:9" s="172" customFormat="1" ht="54" customHeight="1" thickBot="1">
      <c r="A41" s="203" t="s">
        <v>69</v>
      </c>
      <c r="B41" s="204" t="s">
        <v>72</v>
      </c>
      <c r="C41" s="222" t="s">
        <v>70</v>
      </c>
      <c r="D41" s="222" t="s">
        <v>71</v>
      </c>
      <c r="E41" s="204" t="s">
        <v>139</v>
      </c>
      <c r="F41" s="204" t="s">
        <v>139</v>
      </c>
      <c r="G41" s="204" t="s">
        <v>138</v>
      </c>
      <c r="H41" s="222" t="s">
        <v>87</v>
      </c>
      <c r="I41" s="223"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O18" sqref="O1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2" customWidth="1"/>
    <col min="7" max="7" width="10" customWidth="1"/>
    <col min="8" max="8" width="9.7109375" customWidth="1"/>
  </cols>
  <sheetData>
    <row r="1" spans="1:11" ht="15.75">
      <c r="A1" s="249" t="str">
        <f>'Date initiale'!C3</f>
        <v>Universitatea de Arhitectură și Urbanism "Ion Mincu" București</v>
      </c>
      <c r="B1" s="249"/>
      <c r="C1" s="249"/>
      <c r="D1" s="39"/>
      <c r="E1" s="39"/>
      <c r="F1" s="39"/>
      <c r="G1" s="39"/>
      <c r="H1" s="39"/>
    </row>
    <row r="2" spans="1:11" ht="15.75">
      <c r="A2" s="249" t="str">
        <f>'Date initiale'!B4&amp;" "&amp;'Date initiale'!C4</f>
        <v>Facultatea ARHITECTURA</v>
      </c>
      <c r="B2" s="249"/>
      <c r="C2" s="249"/>
      <c r="D2" s="39"/>
      <c r="E2" s="39"/>
      <c r="F2" s="39"/>
      <c r="G2" s="39"/>
      <c r="H2" s="39"/>
    </row>
    <row r="3" spans="1:11" ht="15.75">
      <c r="A3" s="249" t="str">
        <f>'Date initiale'!B5&amp;" "&amp;'Date initiale'!C5</f>
        <v>Departamentul Sinteza Proiectării de Arhitectură</v>
      </c>
      <c r="B3" s="249"/>
      <c r="C3" s="249"/>
      <c r="D3" s="39"/>
      <c r="E3" s="39"/>
      <c r="F3" s="39"/>
      <c r="G3" s="39"/>
      <c r="H3" s="39"/>
    </row>
    <row r="4" spans="1:11" ht="15.75">
      <c r="A4" s="250" t="str">
        <f>'Date initiale'!C6&amp;", "&amp;'Date initiale'!C7</f>
        <v>Nemes Karoly Imre, Conferențiar, pozitia 24</v>
      </c>
      <c r="B4" s="250"/>
      <c r="C4" s="250"/>
      <c r="D4" s="39"/>
      <c r="E4" s="39"/>
      <c r="F4" s="39"/>
      <c r="G4" s="39"/>
      <c r="H4" s="39"/>
    </row>
    <row r="5" spans="1:11" s="172" customFormat="1" ht="15.75">
      <c r="A5" s="250"/>
      <c r="B5" s="250"/>
      <c r="C5" s="250"/>
      <c r="D5" s="39"/>
      <c r="E5" s="39"/>
      <c r="F5" s="39"/>
      <c r="G5" s="39"/>
      <c r="H5" s="39"/>
    </row>
    <row r="6" spans="1:11" ht="15.75">
      <c r="A6" s="518" t="s">
        <v>110</v>
      </c>
      <c r="B6" s="518"/>
      <c r="C6" s="518"/>
      <c r="D6" s="518"/>
      <c r="E6" s="518"/>
      <c r="F6" s="518"/>
      <c r="G6" s="518"/>
      <c r="H6" s="518"/>
    </row>
    <row r="7" spans="1:11" ht="36.75" customHeight="1">
      <c r="A7" s="514" t="str">
        <f>'Descriere indicatori'!B19&amp;"b. "&amp;'Descriere indicatori'!C20</f>
        <v xml:space="preserve">I14b. Proiect urbanistic şi peisagistic la nivelul Planurilor Generale / Zonale ale Localităţilor (inclusiv studii de fundamentare, de inserţie, de oportunitate) avizate** </v>
      </c>
      <c r="B7" s="514"/>
      <c r="C7" s="514"/>
      <c r="D7" s="514"/>
      <c r="E7" s="514"/>
      <c r="F7" s="514"/>
      <c r="G7" s="514"/>
      <c r="H7" s="514"/>
    </row>
    <row r="8" spans="1:11" ht="19.5" customHeight="1" thickBot="1">
      <c r="A8" s="51"/>
      <c r="B8" s="51"/>
      <c r="C8" s="51"/>
      <c r="D8" s="51"/>
      <c r="E8" s="51"/>
      <c r="F8" s="51"/>
      <c r="G8" s="51"/>
      <c r="H8" s="51"/>
    </row>
    <row r="9" spans="1:11" ht="60.75" thickBot="1">
      <c r="A9" s="144" t="s">
        <v>55</v>
      </c>
      <c r="B9" s="204" t="s">
        <v>72</v>
      </c>
      <c r="C9" s="222" t="s">
        <v>70</v>
      </c>
      <c r="D9" s="222" t="s">
        <v>71</v>
      </c>
      <c r="E9" s="204" t="s">
        <v>140</v>
      </c>
      <c r="F9" s="204" t="s">
        <v>138</v>
      </c>
      <c r="G9" s="222" t="s">
        <v>87</v>
      </c>
      <c r="H9" s="223" t="s">
        <v>147</v>
      </c>
      <c r="J9" s="252" t="s">
        <v>108</v>
      </c>
    </row>
    <row r="10" spans="1:11">
      <c r="A10" s="241">
        <v>1</v>
      </c>
      <c r="B10" s="242" t="s">
        <v>490</v>
      </c>
      <c r="C10" s="411" t="s">
        <v>488</v>
      </c>
      <c r="D10" s="189" t="s">
        <v>489</v>
      </c>
      <c r="E10" s="189" t="s">
        <v>446</v>
      </c>
      <c r="F10" s="189" t="s">
        <v>273</v>
      </c>
      <c r="G10" s="189">
        <v>2007</v>
      </c>
      <c r="H10" s="318">
        <v>7.5</v>
      </c>
      <c r="J10" s="253" t="s">
        <v>166</v>
      </c>
      <c r="K10" s="356" t="s">
        <v>258</v>
      </c>
    </row>
    <row r="11" spans="1:11" s="172" customFormat="1">
      <c r="A11" s="190">
        <f>A10+1</f>
        <v>2</v>
      </c>
      <c r="B11" s="191" t="s">
        <v>486</v>
      </c>
      <c r="C11" s="410" t="s">
        <v>485</v>
      </c>
      <c r="D11" s="122" t="s">
        <v>487</v>
      </c>
      <c r="E11" s="122" t="s">
        <v>446</v>
      </c>
      <c r="F11" s="122" t="s">
        <v>273</v>
      </c>
      <c r="G11" s="122">
        <v>2017</v>
      </c>
      <c r="H11" s="318">
        <v>10</v>
      </c>
    </row>
    <row r="12" spans="1:11" s="172" customFormat="1">
      <c r="A12" s="190">
        <f t="shared" ref="A12:A19" si="0">A11+1</f>
        <v>3</v>
      </c>
      <c r="B12" s="191"/>
      <c r="C12" s="228"/>
      <c r="D12" s="122"/>
      <c r="E12" s="122"/>
      <c r="F12" s="122"/>
      <c r="G12" s="122"/>
      <c r="H12" s="318"/>
    </row>
    <row r="13" spans="1:11" s="172" customFormat="1">
      <c r="A13" s="190">
        <f t="shared" si="0"/>
        <v>4</v>
      </c>
      <c r="B13" s="191"/>
      <c r="C13" s="228"/>
      <c r="D13" s="122"/>
      <c r="E13" s="122"/>
      <c r="F13" s="122"/>
      <c r="G13" s="201"/>
      <c r="H13" s="309"/>
    </row>
    <row r="14" spans="1:11" s="172" customFormat="1">
      <c r="A14" s="190">
        <f t="shared" si="0"/>
        <v>5</v>
      </c>
      <c r="B14" s="191"/>
      <c r="C14" s="243"/>
      <c r="D14" s="122"/>
      <c r="E14" s="244"/>
      <c r="F14" s="244"/>
      <c r="G14" s="244"/>
      <c r="H14" s="309"/>
    </row>
    <row r="15" spans="1:11" s="172" customFormat="1">
      <c r="A15" s="190">
        <f t="shared" si="0"/>
        <v>6</v>
      </c>
      <c r="B15" s="191"/>
      <c r="C15" s="243"/>
      <c r="D15" s="122"/>
      <c r="E15" s="244"/>
      <c r="F15" s="244"/>
      <c r="G15" s="244"/>
      <c r="H15" s="309"/>
    </row>
    <row r="16" spans="1:11">
      <c r="A16" s="190">
        <f t="shared" si="0"/>
        <v>7</v>
      </c>
      <c r="B16" s="191"/>
      <c r="C16" s="228"/>
      <c r="D16" s="122"/>
      <c r="E16" s="122"/>
      <c r="F16" s="122"/>
      <c r="G16" s="201"/>
      <c r="H16" s="309"/>
    </row>
    <row r="17" spans="1:8">
      <c r="A17" s="190">
        <f t="shared" si="0"/>
        <v>8</v>
      </c>
      <c r="B17" s="191"/>
      <c r="C17" s="243"/>
      <c r="D17" s="122"/>
      <c r="E17" s="244"/>
      <c r="F17" s="244"/>
      <c r="G17" s="244"/>
      <c r="H17" s="309"/>
    </row>
    <row r="18" spans="1:8">
      <c r="A18" s="190">
        <f t="shared" si="0"/>
        <v>9</v>
      </c>
      <c r="B18" s="191"/>
      <c r="C18" s="243"/>
      <c r="D18" s="122"/>
      <c r="E18" s="244"/>
      <c r="F18" s="244"/>
      <c r="G18" s="244"/>
      <c r="H18" s="309"/>
    </row>
    <row r="19" spans="1:8" ht="15.75" thickBot="1">
      <c r="A19" s="197">
        <f t="shared" si="0"/>
        <v>10</v>
      </c>
      <c r="B19" s="129"/>
      <c r="C19" s="245"/>
      <c r="D19" s="129"/>
      <c r="E19" s="129"/>
      <c r="F19" s="129"/>
      <c r="G19" s="129"/>
      <c r="H19" s="316"/>
    </row>
    <row r="20" spans="1:8" ht="16.5" thickBot="1">
      <c r="A20" s="338"/>
      <c r="G20" s="148" t="str">
        <f>"Total "&amp;LEFT(A7,4)</f>
        <v>Total I14b</v>
      </c>
      <c r="H20" s="264">
        <f>SUM(H10:H19)</f>
        <v>17.5</v>
      </c>
    </row>
    <row r="22" spans="1:8" ht="53.25" customHeight="1">
      <c r="A22" s="51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13"/>
      <c r="C22" s="513"/>
      <c r="D22" s="513"/>
      <c r="E22" s="513"/>
      <c r="F22" s="513"/>
      <c r="G22" s="513"/>
      <c r="H22" s="51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2"/>
  <sheetViews>
    <sheetView topLeftCell="A10" workbookViewId="0">
      <selection activeCell="M18" sqref="M18"/>
    </sheetView>
  </sheetViews>
  <sheetFormatPr defaultColWidth="9.140625" defaultRowHeight="15"/>
  <cols>
    <col min="1" max="1" width="5.140625" style="172" customWidth="1"/>
    <col min="2" max="2" width="10.5703125" style="172" customWidth="1"/>
    <col min="3" max="3" width="43.140625" style="172" customWidth="1"/>
    <col min="4" max="4" width="24.85546875" style="172" customWidth="1"/>
    <col min="5" max="5" width="14.28515625" style="172" customWidth="1"/>
    <col min="6" max="6" width="11.85546875" style="172" customWidth="1"/>
    <col min="7" max="7" width="10" style="172" customWidth="1"/>
    <col min="8" max="8" width="9.7109375" style="172" customWidth="1"/>
    <col min="9" max="9" width="9.140625" style="172"/>
    <col min="10" max="10" width="10.28515625" style="172" customWidth="1"/>
    <col min="11" max="16384" width="9.140625" style="172"/>
  </cols>
  <sheetData>
    <row r="1" spans="1:11" ht="15.75">
      <c r="A1" s="246" t="str">
        <f>'Date initiale'!C3</f>
        <v>Universitatea de Arhitectură și Urbanism "Ion Mincu" București</v>
      </c>
      <c r="B1" s="246"/>
      <c r="C1" s="246"/>
      <c r="D1" s="17"/>
      <c r="E1" s="17"/>
      <c r="F1" s="17"/>
    </row>
    <row r="2" spans="1:11" ht="15.75">
      <c r="A2" s="246" t="str">
        <f>'Date initiale'!B4&amp;" "&amp;'Date initiale'!C4</f>
        <v>Facultatea ARHITECTURA</v>
      </c>
      <c r="B2" s="246"/>
      <c r="C2" s="246"/>
      <c r="D2" s="17"/>
      <c r="E2" s="17"/>
      <c r="F2" s="17"/>
    </row>
    <row r="3" spans="1:11" ht="15.75">
      <c r="A3" s="246" t="str">
        <f>'Date initiale'!B5&amp;" "&amp;'Date initiale'!C5</f>
        <v>Departamentul Sinteza Proiectării de Arhitectură</v>
      </c>
      <c r="B3" s="246"/>
      <c r="C3" s="246"/>
      <c r="D3" s="17"/>
      <c r="E3" s="17"/>
      <c r="F3" s="17"/>
    </row>
    <row r="4" spans="1:11" ht="15.75">
      <c r="A4" s="247" t="str">
        <f>'Date initiale'!C6&amp;", "&amp;'Date initiale'!C7</f>
        <v>Nemes Karoly Imre, Conferențiar, pozitia 24</v>
      </c>
      <c r="B4" s="247"/>
      <c r="C4" s="247"/>
      <c r="D4" s="17"/>
      <c r="E4" s="17"/>
      <c r="F4" s="17"/>
    </row>
    <row r="5" spans="1:11" ht="15.75">
      <c r="A5" s="247"/>
      <c r="B5" s="247"/>
      <c r="C5" s="247"/>
      <c r="D5" s="17"/>
      <c r="E5" s="17"/>
      <c r="F5" s="17"/>
    </row>
    <row r="6" spans="1:11" ht="15.75">
      <c r="A6" s="511" t="s">
        <v>110</v>
      </c>
      <c r="B6" s="511"/>
      <c r="C6" s="511"/>
      <c r="D6" s="511"/>
      <c r="E6" s="511"/>
      <c r="F6" s="511"/>
      <c r="G6" s="511"/>
      <c r="H6" s="511"/>
    </row>
    <row r="7" spans="1:11" ht="52.5" customHeight="1">
      <c r="A7" s="514"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14"/>
      <c r="C7" s="514"/>
      <c r="D7" s="514"/>
      <c r="E7" s="514"/>
      <c r="F7" s="514"/>
      <c r="G7" s="514"/>
      <c r="H7" s="514"/>
    </row>
    <row r="8" spans="1:11" ht="16.5" thickBot="1">
      <c r="A8" s="50"/>
      <c r="B8" s="50"/>
      <c r="C8" s="50"/>
      <c r="D8" s="50"/>
      <c r="E8" s="50"/>
      <c r="F8" s="60"/>
      <c r="G8" s="60"/>
      <c r="H8" s="60"/>
    </row>
    <row r="9" spans="1:11" ht="60.75" thickBot="1">
      <c r="A9" s="178" t="s">
        <v>55</v>
      </c>
      <c r="B9" s="204" t="s">
        <v>72</v>
      </c>
      <c r="C9" s="222" t="s">
        <v>141</v>
      </c>
      <c r="D9" s="222" t="s">
        <v>71</v>
      </c>
      <c r="E9" s="204" t="s">
        <v>140</v>
      </c>
      <c r="F9" s="204" t="s">
        <v>138</v>
      </c>
      <c r="G9" s="222" t="s">
        <v>87</v>
      </c>
      <c r="H9" s="223" t="s">
        <v>147</v>
      </c>
      <c r="J9" s="252" t="s">
        <v>108</v>
      </c>
    </row>
    <row r="10" spans="1:11" ht="30">
      <c r="A10" s="237">
        <v>1</v>
      </c>
      <c r="B10" s="414" t="s">
        <v>505</v>
      </c>
      <c r="C10" s="122" t="s">
        <v>450</v>
      </c>
      <c r="D10" s="122" t="s">
        <v>429</v>
      </c>
      <c r="E10" s="122" t="s">
        <v>272</v>
      </c>
      <c r="F10" s="122" t="s">
        <v>273</v>
      </c>
      <c r="G10" s="122">
        <v>2006</v>
      </c>
      <c r="H10" s="309">
        <v>15</v>
      </c>
      <c r="J10" s="253" t="s">
        <v>167</v>
      </c>
      <c r="K10" s="356" t="s">
        <v>258</v>
      </c>
    </row>
    <row r="11" spans="1:11" ht="30">
      <c r="A11" s="220">
        <f>A10+1</f>
        <v>2</v>
      </c>
      <c r="B11" s="413" t="s">
        <v>493</v>
      </c>
      <c r="C11" s="441" t="s">
        <v>447</v>
      </c>
      <c r="D11" s="412" t="s">
        <v>448</v>
      </c>
      <c r="E11" s="412" t="s">
        <v>449</v>
      </c>
      <c r="F11" s="122" t="s">
        <v>283</v>
      </c>
      <c r="G11" s="122">
        <v>2013</v>
      </c>
      <c r="H11" s="318">
        <v>15</v>
      </c>
    </row>
    <row r="12" spans="1:11" ht="45">
      <c r="A12" s="220">
        <f t="shared" ref="A12:A20" si="0">A11+1</f>
        <v>3</v>
      </c>
      <c r="B12" s="413" t="s">
        <v>495</v>
      </c>
      <c r="C12" s="194" t="s">
        <v>492</v>
      </c>
      <c r="D12" s="194" t="s">
        <v>491</v>
      </c>
      <c r="E12" s="412" t="s">
        <v>496</v>
      </c>
      <c r="F12" s="122" t="s">
        <v>283</v>
      </c>
      <c r="G12" s="122">
        <v>2015</v>
      </c>
      <c r="H12" s="309">
        <v>15</v>
      </c>
    </row>
    <row r="13" spans="1:11" ht="45">
      <c r="A13" s="220">
        <f t="shared" si="0"/>
        <v>4</v>
      </c>
      <c r="B13" s="413" t="s">
        <v>494</v>
      </c>
      <c r="C13" s="194" t="s">
        <v>503</v>
      </c>
      <c r="D13" s="194" t="s">
        <v>504</v>
      </c>
      <c r="E13" s="412" t="s">
        <v>496</v>
      </c>
      <c r="F13" s="122" t="s">
        <v>283</v>
      </c>
      <c r="G13" s="122">
        <v>2015</v>
      </c>
      <c r="H13" s="309">
        <v>15</v>
      </c>
    </row>
    <row r="14" spans="1:11" ht="45">
      <c r="A14" s="220">
        <f t="shared" si="0"/>
        <v>5</v>
      </c>
      <c r="B14" s="413" t="s">
        <v>499</v>
      </c>
      <c r="C14" s="194" t="s">
        <v>497</v>
      </c>
      <c r="D14" s="122" t="s">
        <v>498</v>
      </c>
      <c r="E14" s="412" t="s">
        <v>496</v>
      </c>
      <c r="F14" s="122" t="s">
        <v>283</v>
      </c>
      <c r="G14" s="122">
        <v>2016</v>
      </c>
      <c r="H14" s="309">
        <v>15</v>
      </c>
    </row>
    <row r="15" spans="1:11" ht="45">
      <c r="A15" s="220">
        <f t="shared" si="0"/>
        <v>6</v>
      </c>
      <c r="B15" s="413" t="s">
        <v>501</v>
      </c>
      <c r="C15" s="194" t="s">
        <v>502</v>
      </c>
      <c r="D15" s="122" t="s">
        <v>500</v>
      </c>
      <c r="E15" s="412" t="s">
        <v>496</v>
      </c>
      <c r="F15" s="122" t="s">
        <v>283</v>
      </c>
      <c r="G15" s="122">
        <v>2017</v>
      </c>
      <c r="H15" s="309">
        <v>15</v>
      </c>
    </row>
    <row r="16" spans="1:11" ht="45">
      <c r="A16" s="220">
        <f t="shared" si="0"/>
        <v>7</v>
      </c>
      <c r="B16" s="191" t="s">
        <v>570</v>
      </c>
      <c r="C16" s="194" t="s">
        <v>572</v>
      </c>
      <c r="D16" s="122" t="s">
        <v>577</v>
      </c>
      <c r="E16" s="412" t="s">
        <v>571</v>
      </c>
      <c r="F16" s="122" t="s">
        <v>283</v>
      </c>
      <c r="G16" s="122">
        <v>2017</v>
      </c>
      <c r="H16" s="309">
        <v>10</v>
      </c>
    </row>
    <row r="17" spans="1:8" ht="45">
      <c r="A17" s="220">
        <f t="shared" si="0"/>
        <v>8</v>
      </c>
      <c r="B17" s="191" t="s">
        <v>575</v>
      </c>
      <c r="C17" s="194" t="s">
        <v>573</v>
      </c>
      <c r="D17" s="122" t="s">
        <v>581</v>
      </c>
      <c r="E17" s="412" t="s">
        <v>569</v>
      </c>
      <c r="F17" s="122" t="s">
        <v>273</v>
      </c>
      <c r="G17" s="122">
        <v>2018</v>
      </c>
      <c r="H17" s="309">
        <v>15</v>
      </c>
    </row>
    <row r="18" spans="1:8" ht="45">
      <c r="A18" s="220">
        <f t="shared" si="0"/>
        <v>9</v>
      </c>
      <c r="B18" s="191" t="s">
        <v>576</v>
      </c>
      <c r="C18" s="194" t="s">
        <v>574</v>
      </c>
      <c r="D18" s="122" t="s">
        <v>582</v>
      </c>
      <c r="E18" s="412" t="s">
        <v>569</v>
      </c>
      <c r="F18" s="122" t="s">
        <v>273</v>
      </c>
      <c r="G18" s="122">
        <v>2018</v>
      </c>
      <c r="H18" s="309">
        <v>15</v>
      </c>
    </row>
    <row r="19" spans="1:8" ht="45">
      <c r="A19" s="220">
        <f t="shared" si="0"/>
        <v>10</v>
      </c>
      <c r="B19" s="191" t="s">
        <v>568</v>
      </c>
      <c r="C19" s="194" t="s">
        <v>566</v>
      </c>
      <c r="D19" s="122" t="s">
        <v>567</v>
      </c>
      <c r="E19" s="412" t="s">
        <v>569</v>
      </c>
      <c r="F19" s="122" t="s">
        <v>283</v>
      </c>
      <c r="G19" s="122">
        <v>2021</v>
      </c>
      <c r="H19" s="309">
        <v>15</v>
      </c>
    </row>
    <row r="20" spans="1:8" ht="15.75" thickBot="1">
      <c r="A20" s="220">
        <f t="shared" si="0"/>
        <v>11</v>
      </c>
      <c r="B20" s="129"/>
      <c r="C20" s="129"/>
      <c r="D20" s="129"/>
      <c r="E20" s="129"/>
      <c r="F20" s="129"/>
      <c r="G20" s="129"/>
      <c r="H20" s="316"/>
    </row>
    <row r="21" spans="1:8" ht="15.75" thickBot="1">
      <c r="A21" s="337"/>
      <c r="B21" s="231"/>
      <c r="C21" s="202"/>
      <c r="D21" s="202"/>
      <c r="E21" s="202"/>
      <c r="F21" s="202"/>
      <c r="G21" s="148" t="str">
        <f>"Total "&amp;LEFT(A7,4)</f>
        <v>Total I14c</v>
      </c>
      <c r="H21" s="149">
        <f>SUM(H11:H20)</f>
        <v>130</v>
      </c>
    </row>
    <row r="23" spans="1:8" ht="53.25" customHeight="1">
      <c r="A23" s="513"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13"/>
      <c r="C23" s="513"/>
      <c r="D23" s="513"/>
      <c r="E23" s="513"/>
      <c r="F23" s="513"/>
      <c r="G23" s="513"/>
      <c r="H23" s="513"/>
    </row>
    <row r="41" spans="1:9" ht="15.75" thickBot="1"/>
    <row r="42" spans="1:9" ht="54" customHeight="1" thickBot="1">
      <c r="A42" s="203" t="s">
        <v>69</v>
      </c>
      <c r="B42" s="204" t="s">
        <v>72</v>
      </c>
      <c r="C42" s="222" t="s">
        <v>70</v>
      </c>
      <c r="D42" s="222" t="s">
        <v>71</v>
      </c>
      <c r="E42" s="204" t="s">
        <v>139</v>
      </c>
      <c r="F42" s="204" t="s">
        <v>139</v>
      </c>
      <c r="G42" s="204" t="s">
        <v>138</v>
      </c>
      <c r="H42" s="222" t="s">
        <v>87</v>
      </c>
      <c r="I42" s="223" t="s">
        <v>78</v>
      </c>
    </row>
  </sheetData>
  <mergeCells count="3">
    <mergeCell ref="A6:H6"/>
    <mergeCell ref="A7:H7"/>
    <mergeCell ref="A23:H23"/>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K22" sqref="K22"/>
    </sheetView>
  </sheetViews>
  <sheetFormatPr defaultColWidth="9.140625" defaultRowHeight="15"/>
  <cols>
    <col min="1" max="1" width="5.140625" style="172" customWidth="1"/>
    <col min="2" max="2" width="10.5703125" style="172" customWidth="1"/>
    <col min="3" max="3" width="43.140625" style="172" customWidth="1"/>
    <col min="4" max="4" width="24" style="172" customWidth="1"/>
    <col min="5" max="5" width="14.28515625" style="172" customWidth="1"/>
    <col min="6" max="6" width="11.85546875" style="172" customWidth="1"/>
    <col min="7" max="7" width="10" style="172" customWidth="1"/>
    <col min="8" max="8" width="9.7109375" style="172" customWidth="1"/>
    <col min="9" max="9" width="9.140625" style="172"/>
    <col min="10" max="10" width="10.28515625" style="172" customWidth="1"/>
    <col min="11" max="16384" width="9.140625" style="172"/>
  </cols>
  <sheetData>
    <row r="1" spans="1:11" ht="15.75">
      <c r="A1" s="246" t="str">
        <f>'Date initiale'!C3</f>
        <v>Universitatea de Arhitectură și Urbanism "Ion Mincu" București</v>
      </c>
      <c r="B1" s="246"/>
      <c r="C1" s="246"/>
      <c r="D1" s="352"/>
      <c r="E1" s="352"/>
      <c r="F1" s="352"/>
    </row>
    <row r="2" spans="1:11" ht="15.75">
      <c r="A2" s="246" t="str">
        <f>'Date initiale'!B4&amp;" "&amp;'Date initiale'!C4</f>
        <v>Facultatea ARHITECTURA</v>
      </c>
      <c r="B2" s="246"/>
      <c r="C2" s="246"/>
      <c r="D2" s="352"/>
      <c r="E2" s="352"/>
      <c r="F2" s="352"/>
    </row>
    <row r="3" spans="1:11" ht="15.75">
      <c r="A3" s="246" t="str">
        <f>'Date initiale'!B5&amp;" "&amp;'Date initiale'!C5</f>
        <v>Departamentul Sinteza Proiectării de Arhitectură</v>
      </c>
      <c r="B3" s="246"/>
      <c r="C3" s="246"/>
      <c r="D3" s="352"/>
      <c r="E3" s="352"/>
      <c r="F3" s="352"/>
    </row>
    <row r="4" spans="1:11" ht="15.75">
      <c r="A4" s="351" t="str">
        <f>'Date initiale'!C6&amp;", "&amp;'Date initiale'!C7</f>
        <v>Nemes Karoly Imre, Conferențiar, pozitia 24</v>
      </c>
      <c r="B4" s="351"/>
      <c r="C4" s="351"/>
      <c r="D4" s="352"/>
      <c r="E4" s="352"/>
      <c r="F4" s="352"/>
    </row>
    <row r="5" spans="1:11" ht="15.75">
      <c r="A5" s="351"/>
      <c r="B5" s="351"/>
      <c r="C5" s="351"/>
      <c r="D5" s="352"/>
      <c r="E5" s="352"/>
      <c r="F5" s="352"/>
    </row>
    <row r="6" spans="1:11" ht="15.75">
      <c r="A6" s="511" t="s">
        <v>110</v>
      </c>
      <c r="B6" s="511"/>
      <c r="C6" s="511"/>
      <c r="D6" s="511"/>
      <c r="E6" s="511"/>
      <c r="F6" s="511"/>
      <c r="G6" s="511"/>
      <c r="H6" s="511"/>
    </row>
    <row r="7" spans="1:11" ht="52.5" customHeight="1">
      <c r="A7" s="514"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14"/>
      <c r="C7" s="514"/>
      <c r="D7" s="514"/>
      <c r="E7" s="514"/>
      <c r="F7" s="514"/>
      <c r="G7" s="514"/>
      <c r="H7" s="514"/>
    </row>
    <row r="8" spans="1:11" ht="16.5" thickBot="1">
      <c r="A8" s="50"/>
      <c r="B8" s="50"/>
      <c r="C8" s="50"/>
      <c r="D8" s="50"/>
      <c r="E8" s="50"/>
      <c r="F8" s="60"/>
      <c r="G8" s="60"/>
      <c r="H8" s="60"/>
    </row>
    <row r="9" spans="1:11" ht="60.75" thickBot="1">
      <c r="A9" s="178" t="s">
        <v>55</v>
      </c>
      <c r="B9" s="204" t="s">
        <v>72</v>
      </c>
      <c r="C9" s="222" t="s">
        <v>141</v>
      </c>
      <c r="D9" s="222" t="s">
        <v>71</v>
      </c>
      <c r="E9" s="204" t="s">
        <v>140</v>
      </c>
      <c r="F9" s="204" t="s">
        <v>138</v>
      </c>
      <c r="G9" s="222" t="s">
        <v>87</v>
      </c>
      <c r="H9" s="223" t="s">
        <v>147</v>
      </c>
      <c r="J9" s="252" t="s">
        <v>108</v>
      </c>
    </row>
    <row r="10" spans="1:11" ht="30">
      <c r="A10" s="237">
        <v>1</v>
      </c>
      <c r="B10" s="122" t="s">
        <v>578</v>
      </c>
      <c r="C10" s="234" t="s">
        <v>579</v>
      </c>
      <c r="D10" s="122" t="s">
        <v>282</v>
      </c>
      <c r="E10" s="234" t="s">
        <v>272</v>
      </c>
      <c r="F10" s="122" t="s">
        <v>273</v>
      </c>
      <c r="G10" s="234">
        <v>2003</v>
      </c>
      <c r="H10" s="319">
        <v>20</v>
      </c>
      <c r="J10" s="253">
        <v>20</v>
      </c>
      <c r="K10" s="356" t="s">
        <v>258</v>
      </c>
    </row>
    <row r="11" spans="1:11" ht="30">
      <c r="A11" s="220">
        <f>A10+1</f>
        <v>2</v>
      </c>
      <c r="B11" s="414" t="s">
        <v>505</v>
      </c>
      <c r="C11" s="122" t="s">
        <v>580</v>
      </c>
      <c r="D11" s="122" t="s">
        <v>429</v>
      </c>
      <c r="E11" s="122" t="s">
        <v>272</v>
      </c>
      <c r="F11" s="122" t="s">
        <v>273</v>
      </c>
      <c r="G11" s="122">
        <v>2006</v>
      </c>
      <c r="H11" s="309">
        <v>25</v>
      </c>
    </row>
    <row r="12" spans="1:11">
      <c r="A12" s="220">
        <f t="shared" ref="A12:A19" si="0">A11+1</f>
        <v>3</v>
      </c>
      <c r="B12" s="414" t="s">
        <v>530</v>
      </c>
      <c r="C12" s="122" t="s">
        <v>527</v>
      </c>
      <c r="D12" s="122" t="s">
        <v>489</v>
      </c>
      <c r="E12" s="122" t="s">
        <v>272</v>
      </c>
      <c r="F12" s="122" t="s">
        <v>273</v>
      </c>
      <c r="G12" s="122">
        <v>2006</v>
      </c>
      <c r="H12" s="309">
        <v>15</v>
      </c>
    </row>
    <row r="13" spans="1:11">
      <c r="A13" s="220">
        <f t="shared" si="0"/>
        <v>4</v>
      </c>
      <c r="B13" s="414" t="s">
        <v>531</v>
      </c>
      <c r="C13" s="122" t="s">
        <v>528</v>
      </c>
      <c r="D13" s="122" t="s">
        <v>529</v>
      </c>
      <c r="E13" s="122" t="s">
        <v>272</v>
      </c>
      <c r="F13" s="122" t="s">
        <v>273</v>
      </c>
      <c r="G13" s="122">
        <v>2006</v>
      </c>
      <c r="H13" s="309">
        <v>15</v>
      </c>
    </row>
    <row r="14" spans="1:11">
      <c r="A14" s="220">
        <f t="shared" si="0"/>
        <v>5</v>
      </c>
      <c r="B14" s="122" t="s">
        <v>279</v>
      </c>
      <c r="C14" s="122" t="s">
        <v>277</v>
      </c>
      <c r="D14" s="122" t="s">
        <v>504</v>
      </c>
      <c r="E14" s="122" t="s">
        <v>272</v>
      </c>
      <c r="F14" s="122" t="s">
        <v>273</v>
      </c>
      <c r="G14" s="122">
        <v>2008</v>
      </c>
      <c r="H14" s="311">
        <v>20</v>
      </c>
    </row>
    <row r="15" spans="1:11">
      <c r="A15" s="220">
        <f t="shared" si="0"/>
        <v>6</v>
      </c>
      <c r="B15" s="191"/>
      <c r="C15" s="122"/>
      <c r="D15" s="122"/>
      <c r="E15" s="122"/>
      <c r="F15" s="122"/>
      <c r="G15" s="122"/>
      <c r="H15" s="309"/>
    </row>
    <row r="16" spans="1:11">
      <c r="A16" s="220">
        <f t="shared" si="0"/>
        <v>7</v>
      </c>
      <c r="B16" s="191"/>
      <c r="C16" s="122"/>
      <c r="D16" s="122"/>
      <c r="E16" s="122"/>
      <c r="F16" s="122"/>
      <c r="G16" s="122"/>
      <c r="H16" s="309"/>
    </row>
    <row r="17" spans="1:8">
      <c r="A17" s="220">
        <f t="shared" si="0"/>
        <v>8</v>
      </c>
      <c r="B17" s="122"/>
      <c r="C17" s="122"/>
      <c r="D17" s="122"/>
      <c r="E17" s="122"/>
      <c r="F17" s="122"/>
      <c r="G17" s="122"/>
      <c r="H17" s="309"/>
    </row>
    <row r="18" spans="1:8">
      <c r="A18" s="220">
        <f t="shared" si="0"/>
        <v>9</v>
      </c>
      <c r="B18" s="191"/>
      <c r="C18" s="122"/>
      <c r="D18" s="122"/>
      <c r="E18" s="122"/>
      <c r="F18" s="122"/>
      <c r="G18" s="122"/>
      <c r="H18" s="309"/>
    </row>
    <row r="19" spans="1:8" ht="15.75" thickBot="1">
      <c r="A19" s="240">
        <f t="shared" si="0"/>
        <v>10</v>
      </c>
      <c r="B19" s="129"/>
      <c r="C19" s="129"/>
      <c r="D19" s="129"/>
      <c r="E19" s="129"/>
      <c r="F19" s="129"/>
      <c r="G19" s="129"/>
      <c r="H19" s="316"/>
    </row>
    <row r="20" spans="1:8" ht="15.75" thickBot="1">
      <c r="A20" s="337"/>
      <c r="B20" s="231"/>
      <c r="C20" s="202"/>
      <c r="D20" s="202"/>
      <c r="E20" s="202"/>
      <c r="F20" s="202"/>
      <c r="G20" s="148" t="str">
        <f>"Total "&amp;LEFT(A7,4)</f>
        <v>Total I15.</v>
      </c>
      <c r="H20" s="149">
        <f>SUM(H10:H19)</f>
        <v>95</v>
      </c>
    </row>
    <row r="22" spans="1:8" ht="53.25" customHeight="1">
      <c r="A22" s="513"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513"/>
      <c r="C22" s="513"/>
      <c r="D22" s="513"/>
      <c r="E22" s="513"/>
      <c r="F22" s="513"/>
      <c r="G22" s="513"/>
      <c r="H22" s="513"/>
    </row>
    <row r="40" spans="1:9" ht="15.75" thickBot="1"/>
    <row r="41" spans="1:9" ht="54" customHeight="1" thickBot="1">
      <c r="A41" s="203" t="s">
        <v>69</v>
      </c>
      <c r="B41" s="204" t="s">
        <v>72</v>
      </c>
      <c r="C41" s="222" t="s">
        <v>70</v>
      </c>
      <c r="D41" s="222" t="s">
        <v>71</v>
      </c>
      <c r="E41" s="204" t="s">
        <v>139</v>
      </c>
      <c r="F41" s="204" t="s">
        <v>139</v>
      </c>
      <c r="G41" s="204" t="s">
        <v>138</v>
      </c>
      <c r="H41" s="222" t="s">
        <v>87</v>
      </c>
      <c r="I41" s="223"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46" t="str">
        <f>'Date initiale'!C3</f>
        <v>Universitatea de Arhitectură și Urbanism "Ion Mincu" București</v>
      </c>
      <c r="B1" s="246"/>
      <c r="C1" s="246"/>
      <c r="D1" s="17"/>
      <c r="E1" s="37"/>
    </row>
    <row r="2" spans="1:8" ht="15.75">
      <c r="A2" s="246" t="str">
        <f>'Date initiale'!B4&amp;" "&amp;'Date initiale'!C4</f>
        <v>Facultatea ARHITECTURA</v>
      </c>
      <c r="B2" s="246"/>
      <c r="C2" s="246"/>
      <c r="D2" s="2"/>
      <c r="E2" s="37"/>
    </row>
    <row r="3" spans="1:8" ht="15.75">
      <c r="A3" s="246" t="str">
        <f>'Date initiale'!B5&amp;" "&amp;'Date initiale'!C5</f>
        <v>Departamentul Sinteza Proiectării de Arhitectură</v>
      </c>
      <c r="B3" s="246"/>
      <c r="C3" s="246"/>
      <c r="D3" s="17"/>
      <c r="E3" s="37"/>
    </row>
    <row r="4" spans="1:8">
      <c r="A4" s="111" t="str">
        <f>'Date initiale'!C6&amp;", "&amp;'Date initiale'!C7</f>
        <v>Nemes Karoly Imre, Conferențiar, pozitia 24</v>
      </c>
      <c r="B4" s="111"/>
      <c r="C4" s="111"/>
    </row>
    <row r="5" spans="1:8" s="172" customFormat="1">
      <c r="A5" s="111"/>
      <c r="B5" s="111"/>
      <c r="C5" s="111"/>
    </row>
    <row r="6" spans="1:8" ht="15.75">
      <c r="A6" s="519" t="s">
        <v>110</v>
      </c>
      <c r="B6" s="519"/>
      <c r="C6" s="519"/>
      <c r="D6" s="519"/>
    </row>
    <row r="7" spans="1:8" s="172" customFormat="1" ht="90.75" customHeight="1">
      <c r="A7" s="514"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14"/>
      <c r="C7" s="514"/>
      <c r="D7" s="514"/>
      <c r="E7" s="173"/>
      <c r="F7" s="173"/>
      <c r="G7" s="173"/>
      <c r="H7" s="173"/>
    </row>
    <row r="8" spans="1:8" ht="18.75" customHeight="1" thickBot="1">
      <c r="A8" s="58"/>
      <c r="B8" s="58"/>
      <c r="C8" s="58"/>
      <c r="D8" s="58"/>
    </row>
    <row r="9" spans="1:8" ht="45.75" customHeight="1" thickBot="1">
      <c r="A9" s="178" t="s">
        <v>55</v>
      </c>
      <c r="B9" s="204" t="s">
        <v>77</v>
      </c>
      <c r="C9" s="204" t="s">
        <v>87</v>
      </c>
      <c r="D9" s="205" t="s">
        <v>147</v>
      </c>
      <c r="E9" s="28"/>
      <c r="F9" s="252" t="s">
        <v>108</v>
      </c>
    </row>
    <row r="10" spans="1:8">
      <c r="A10" s="237">
        <v>1</v>
      </c>
      <c r="B10" s="258"/>
      <c r="C10" s="259"/>
      <c r="D10" s="321"/>
      <c r="F10" s="253" t="s">
        <v>168</v>
      </c>
      <c r="G10" s="356" t="s">
        <v>259</v>
      </c>
    </row>
    <row r="11" spans="1:8">
      <c r="A11" s="220">
        <f>A10+1</f>
        <v>2</v>
      </c>
      <c r="B11" s="256"/>
      <c r="C11" s="208"/>
      <c r="D11" s="317"/>
    </row>
    <row r="12" spans="1:8" s="172" customFormat="1">
      <c r="A12" s="220">
        <f t="shared" ref="A12:A19" si="0">A11+1</f>
        <v>3</v>
      </c>
      <c r="B12" s="228"/>
      <c r="C12" s="122"/>
      <c r="D12" s="309"/>
    </row>
    <row r="13" spans="1:8" s="172" customFormat="1">
      <c r="A13" s="220">
        <f t="shared" si="0"/>
        <v>4</v>
      </c>
      <c r="B13" s="257"/>
      <c r="C13" s="122"/>
      <c r="D13" s="309"/>
    </row>
    <row r="14" spans="1:8" s="172" customFormat="1">
      <c r="A14" s="220">
        <f t="shared" si="0"/>
        <v>5</v>
      </c>
      <c r="B14" s="257"/>
      <c r="C14" s="122"/>
      <c r="D14" s="309"/>
    </row>
    <row r="15" spans="1:8">
      <c r="A15" s="220">
        <f t="shared" si="0"/>
        <v>6</v>
      </c>
      <c r="B15" s="228"/>
      <c r="C15" s="122"/>
      <c r="D15" s="309"/>
    </row>
    <row r="16" spans="1:8">
      <c r="A16" s="220">
        <f t="shared" si="0"/>
        <v>7</v>
      </c>
      <c r="B16" s="257"/>
      <c r="C16" s="122"/>
      <c r="D16" s="309"/>
    </row>
    <row r="17" spans="1:4">
      <c r="A17" s="220">
        <f t="shared" si="0"/>
        <v>8</v>
      </c>
      <c r="B17" s="257"/>
      <c r="C17" s="122"/>
      <c r="D17" s="309"/>
    </row>
    <row r="18" spans="1:4">
      <c r="A18" s="220">
        <f t="shared" si="0"/>
        <v>9</v>
      </c>
      <c r="B18" s="257"/>
      <c r="C18" s="122"/>
      <c r="D18" s="309"/>
    </row>
    <row r="19" spans="1:4" ht="15.75" thickBot="1">
      <c r="A19" s="240">
        <f t="shared" si="0"/>
        <v>10</v>
      </c>
      <c r="B19" s="260"/>
      <c r="C19" s="129"/>
      <c r="D19" s="316"/>
    </row>
    <row r="20" spans="1:4" ht="15.75" thickBot="1">
      <c r="A20" s="336"/>
      <c r="B20" s="201"/>
      <c r="C20" s="148" t="str">
        <f>"Total "&amp;LEFT(A7,3)</f>
        <v>Total I16</v>
      </c>
      <c r="D20" s="261">
        <f>SUM(D10:D19)</f>
        <v>0</v>
      </c>
    </row>
    <row r="21" spans="1:4" ht="15.75">
      <c r="A21" s="31"/>
      <c r="B21" s="21"/>
      <c r="C21" s="21"/>
      <c r="D21" s="21"/>
    </row>
    <row r="22" spans="1:4">
      <c r="A22" s="20"/>
      <c r="B22" s="20"/>
      <c r="C22" s="20"/>
      <c r="D22" s="20"/>
    </row>
    <row r="26" spans="1:4">
      <c r="A26" s="20"/>
      <c r="B26" s="18"/>
    </row>
    <row r="27" spans="1:4">
      <c r="A27" s="20"/>
      <c r="B27" s="18"/>
    </row>
    <row r="28" spans="1:4">
      <c r="A28" s="20"/>
    </row>
    <row r="29" spans="1:4">
      <c r="A29" s="20"/>
    </row>
    <row r="30" spans="1:4">
      <c r="A30" s="20"/>
    </row>
    <row r="31" spans="1:4">
      <c r="A31"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K21" sqref="K21"/>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46" t="str">
        <f>'Date initiale'!C3</f>
        <v>Universitatea de Arhitectură și Urbanism "Ion Mincu" București</v>
      </c>
      <c r="B1" s="246"/>
      <c r="C1" s="246"/>
      <c r="D1" s="17"/>
    </row>
    <row r="2" spans="1:11" ht="15.75">
      <c r="A2" s="246" t="str">
        <f>'Date initiale'!B4&amp;" "&amp;'Date initiale'!C4</f>
        <v>Facultatea ARHITECTURA</v>
      </c>
      <c r="B2" s="246"/>
      <c r="C2" s="246"/>
      <c r="D2" s="2"/>
    </row>
    <row r="3" spans="1:11" ht="15.75">
      <c r="A3" s="246" t="str">
        <f>'Date initiale'!B5&amp;" "&amp;'Date initiale'!C5</f>
        <v>Departamentul Sinteza Proiectării de Arhitectură</v>
      </c>
      <c r="B3" s="246"/>
      <c r="C3" s="246"/>
      <c r="D3" s="17"/>
    </row>
    <row r="4" spans="1:11">
      <c r="A4" s="111" t="str">
        <f>'Date initiale'!C6&amp;", "&amp;'Date initiale'!C7</f>
        <v>Nemes Karoly Imre, Conferențiar, pozitia 24</v>
      </c>
      <c r="B4" s="111"/>
      <c r="C4" s="111"/>
    </row>
    <row r="5" spans="1:11" s="172" customFormat="1">
      <c r="A5" s="111"/>
      <c r="B5" s="111"/>
      <c r="C5" s="111"/>
    </row>
    <row r="6" spans="1:11" ht="15" customHeight="1">
      <c r="A6" s="511" t="s">
        <v>110</v>
      </c>
      <c r="B6" s="511"/>
      <c r="C6" s="511"/>
      <c r="D6" s="511"/>
    </row>
    <row r="7" spans="1:11" s="172" customFormat="1" ht="40.5" customHeight="1">
      <c r="A7" s="520"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20"/>
      <c r="C7" s="520"/>
      <c r="D7" s="520"/>
    </row>
    <row r="8" spans="1:11" ht="15.75" thickBot="1"/>
    <row r="9" spans="1:11" ht="48.75" customHeight="1" thickBot="1">
      <c r="A9" s="178" t="s">
        <v>55</v>
      </c>
      <c r="B9" s="145" t="s">
        <v>77</v>
      </c>
      <c r="C9" s="145" t="s">
        <v>87</v>
      </c>
      <c r="D9" s="273" t="s">
        <v>147</v>
      </c>
      <c r="F9" s="252" t="s">
        <v>108</v>
      </c>
    </row>
    <row r="10" spans="1:11">
      <c r="A10" s="298">
        <v>1</v>
      </c>
      <c r="C10" s="36"/>
      <c r="D10" s="322"/>
      <c r="F10" s="253" t="s">
        <v>169</v>
      </c>
      <c r="G10" s="356" t="s">
        <v>260</v>
      </c>
      <c r="K10" s="20"/>
    </row>
    <row r="11" spans="1:11" s="172" customFormat="1">
      <c r="A11" s="299">
        <f>A10+1</f>
        <v>2</v>
      </c>
      <c r="B11" s="282"/>
      <c r="C11" s="36"/>
      <c r="D11" s="315"/>
      <c r="K11" s="20"/>
    </row>
    <row r="12" spans="1:11" s="172" customFormat="1">
      <c r="A12" s="299">
        <f t="shared" ref="A12:A19" si="0">A11+1</f>
        <v>3</v>
      </c>
      <c r="B12" s="282"/>
      <c r="C12" s="36"/>
      <c r="D12" s="315"/>
      <c r="K12" s="20"/>
    </row>
    <row r="13" spans="1:11" s="172" customFormat="1">
      <c r="A13" s="299">
        <f t="shared" si="0"/>
        <v>4</v>
      </c>
      <c r="B13" s="282"/>
      <c r="C13" s="36"/>
      <c r="D13" s="315"/>
      <c r="K13" s="20"/>
    </row>
    <row r="14" spans="1:11" s="172" customFormat="1">
      <c r="A14" s="299">
        <f t="shared" si="0"/>
        <v>5</v>
      </c>
      <c r="B14" s="282"/>
      <c r="C14" s="36"/>
      <c r="D14" s="315"/>
      <c r="K14" s="20"/>
    </row>
    <row r="15" spans="1:11" s="172" customFormat="1">
      <c r="A15" s="299">
        <f t="shared" si="0"/>
        <v>6</v>
      </c>
      <c r="B15" s="282"/>
      <c r="C15" s="36"/>
      <c r="D15" s="315"/>
      <c r="K15" s="20"/>
    </row>
    <row r="16" spans="1:11" s="172" customFormat="1">
      <c r="A16" s="299">
        <f t="shared" si="0"/>
        <v>7</v>
      </c>
      <c r="B16" s="282"/>
      <c r="C16" s="36"/>
      <c r="D16" s="315"/>
      <c r="K16" s="20"/>
    </row>
    <row r="17" spans="1:11" s="172" customFormat="1">
      <c r="A17" s="299">
        <f t="shared" si="0"/>
        <v>8</v>
      </c>
      <c r="B17" s="282"/>
      <c r="C17" s="36"/>
      <c r="D17" s="315"/>
      <c r="K17" s="20"/>
    </row>
    <row r="18" spans="1:11" s="172" customFormat="1">
      <c r="A18" s="299">
        <f t="shared" si="0"/>
        <v>9</v>
      </c>
      <c r="B18" s="282"/>
      <c r="C18" s="36"/>
      <c r="D18" s="315"/>
      <c r="K18" s="20"/>
    </row>
    <row r="19" spans="1:11" ht="15.75" thickBot="1">
      <c r="A19" s="300">
        <f t="shared" si="0"/>
        <v>10</v>
      </c>
      <c r="B19" s="294"/>
      <c r="C19" s="141"/>
      <c r="D19" s="320"/>
      <c r="K19" s="20"/>
    </row>
    <row r="20" spans="1:11" ht="15.75" thickBot="1">
      <c r="A20" s="332"/>
      <c r="B20" s="111"/>
      <c r="C20" s="113" t="str">
        <f>"Total "&amp;LEFT(A7,3)</f>
        <v>Total I17</v>
      </c>
      <c r="D20" s="114">
        <f>SUM(D10:D19)</f>
        <v>0</v>
      </c>
      <c r="K20" s="4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43"/>
  <sheetViews>
    <sheetView workbookViewId="0">
      <selection activeCell="I24" sqref="I24"/>
    </sheetView>
  </sheetViews>
  <sheetFormatPr defaultRowHeight="15"/>
  <cols>
    <col min="1" max="1" width="5.140625" customWidth="1"/>
    <col min="2" max="2" width="103.140625" customWidth="1"/>
    <col min="3" max="3" width="10.5703125" customWidth="1"/>
    <col min="4" max="4" width="9.7109375" customWidth="1"/>
  </cols>
  <sheetData>
    <row r="1" spans="1:11" ht="15.75">
      <c r="A1" s="246" t="str">
        <f>'Date initiale'!C3</f>
        <v>Universitatea de Arhitectură și Urbanism "Ion Mincu" București</v>
      </c>
      <c r="B1" s="246"/>
      <c r="C1" s="246"/>
      <c r="D1" s="17"/>
      <c r="E1" s="37"/>
    </row>
    <row r="2" spans="1:11" ht="15.75">
      <c r="A2" s="246" t="str">
        <f>'Date initiale'!B4&amp;" "&amp;'Date initiale'!C4</f>
        <v>Facultatea ARHITECTURA</v>
      </c>
      <c r="B2" s="246"/>
      <c r="C2" s="246"/>
      <c r="D2" s="37"/>
      <c r="E2" s="37"/>
    </row>
    <row r="3" spans="1:11" ht="15.75">
      <c r="A3" s="246" t="str">
        <f>'Date initiale'!B5&amp;" "&amp;'Date initiale'!C5</f>
        <v>Departamentul Sinteza Proiectării de Arhitectură</v>
      </c>
      <c r="B3" s="246"/>
      <c r="C3" s="246"/>
      <c r="D3" s="17"/>
      <c r="E3" s="37"/>
    </row>
    <row r="4" spans="1:11">
      <c r="A4" s="111" t="str">
        <f>'Date initiale'!C6&amp;", "&amp;'Date initiale'!C7</f>
        <v>Nemes Karoly Imre, Conferențiar, pozitia 24</v>
      </c>
      <c r="B4" s="111"/>
      <c r="C4" s="111"/>
    </row>
    <row r="5" spans="1:11" s="172" customFormat="1">
      <c r="A5" s="111"/>
      <c r="B5" s="111"/>
      <c r="C5" s="111"/>
    </row>
    <row r="6" spans="1:11" ht="34.5" customHeight="1">
      <c r="A6" s="519" t="s">
        <v>110</v>
      </c>
      <c r="B6" s="519"/>
      <c r="C6" s="519"/>
      <c r="D6" s="519"/>
    </row>
    <row r="7" spans="1:11" s="172" customFormat="1" ht="34.5" customHeight="1">
      <c r="A7" s="520"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20"/>
      <c r="C7" s="520"/>
      <c r="D7" s="520"/>
    </row>
    <row r="8" spans="1:11" ht="16.5" customHeight="1" thickBot="1">
      <c r="A8" s="51"/>
      <c r="B8" s="51"/>
      <c r="C8" s="51"/>
      <c r="D8" s="51"/>
    </row>
    <row r="9" spans="1:11" ht="42.75" customHeight="1" thickBot="1">
      <c r="A9" s="178" t="s">
        <v>55</v>
      </c>
      <c r="B9" s="145" t="s">
        <v>77</v>
      </c>
      <c r="C9" s="145" t="s">
        <v>87</v>
      </c>
      <c r="D9" s="273" t="s">
        <v>78</v>
      </c>
      <c r="E9" s="28"/>
      <c r="F9" s="252" t="s">
        <v>108</v>
      </c>
    </row>
    <row r="10" spans="1:11">
      <c r="A10" s="150">
        <v>1</v>
      </c>
      <c r="B10" s="282" t="s">
        <v>508</v>
      </c>
      <c r="C10" s="36">
        <v>1999</v>
      </c>
      <c r="D10" s="314">
        <v>5</v>
      </c>
      <c r="E10" s="28"/>
      <c r="F10" s="253" t="s">
        <v>170</v>
      </c>
      <c r="G10" s="356" t="s">
        <v>261</v>
      </c>
      <c r="K10" s="20"/>
    </row>
    <row r="11" spans="1:11">
      <c r="A11" s="152">
        <f>A10+1</f>
        <v>2</v>
      </c>
      <c r="B11" s="282" t="s">
        <v>509</v>
      </c>
      <c r="C11" s="376">
        <v>2002</v>
      </c>
      <c r="D11" s="309">
        <v>10</v>
      </c>
      <c r="K11" s="20"/>
    </row>
    <row r="12" spans="1:11">
      <c r="A12" s="152">
        <f t="shared" ref="A12:A18" si="0">A11+1</f>
        <v>3</v>
      </c>
      <c r="B12" s="282" t="s">
        <v>510</v>
      </c>
      <c r="C12" s="36">
        <v>2002</v>
      </c>
      <c r="D12" s="309">
        <v>5</v>
      </c>
      <c r="K12" s="48"/>
    </row>
    <row r="13" spans="1:11">
      <c r="A13" s="152">
        <f t="shared" si="0"/>
        <v>4</v>
      </c>
      <c r="B13" s="282" t="s">
        <v>511</v>
      </c>
      <c r="C13" s="36">
        <v>2003</v>
      </c>
      <c r="D13" s="309">
        <v>10</v>
      </c>
    </row>
    <row r="14" spans="1:11">
      <c r="A14" s="152">
        <f t="shared" si="0"/>
        <v>5</v>
      </c>
      <c r="B14" s="282" t="s">
        <v>512</v>
      </c>
      <c r="C14" s="36">
        <v>2004</v>
      </c>
      <c r="D14" s="309">
        <v>5</v>
      </c>
    </row>
    <row r="15" spans="1:11">
      <c r="A15" s="152">
        <f t="shared" si="0"/>
        <v>6</v>
      </c>
      <c r="B15" s="282" t="s">
        <v>513</v>
      </c>
      <c r="C15" s="36">
        <v>2005</v>
      </c>
      <c r="D15" s="309">
        <v>10</v>
      </c>
    </row>
    <row r="16" spans="1:11">
      <c r="A16" s="152">
        <f t="shared" si="0"/>
        <v>7</v>
      </c>
      <c r="B16" s="282" t="s">
        <v>514</v>
      </c>
      <c r="C16" s="36">
        <v>2006</v>
      </c>
      <c r="D16" s="309">
        <v>5</v>
      </c>
    </row>
    <row r="17" spans="1:4" s="32" customFormat="1">
      <c r="A17" s="152">
        <f t="shared" si="0"/>
        <v>8</v>
      </c>
      <c r="B17" s="282" t="s">
        <v>515</v>
      </c>
      <c r="C17" s="36">
        <v>2006</v>
      </c>
      <c r="D17" s="309">
        <v>10</v>
      </c>
    </row>
    <row r="18" spans="1:4">
      <c r="A18" s="152">
        <f t="shared" si="0"/>
        <v>9</v>
      </c>
      <c r="B18" s="282" t="s">
        <v>516</v>
      </c>
      <c r="C18" s="36">
        <v>2007</v>
      </c>
      <c r="D18" s="309">
        <v>5</v>
      </c>
    </row>
    <row r="19" spans="1:4" s="172" customFormat="1">
      <c r="A19" s="360">
        <v>10</v>
      </c>
      <c r="B19" s="361" t="s">
        <v>517</v>
      </c>
      <c r="C19" s="362">
        <v>2007</v>
      </c>
      <c r="D19" s="363">
        <v>10</v>
      </c>
    </row>
    <row r="20" spans="1:4" s="172" customFormat="1">
      <c r="A20" s="360">
        <v>11</v>
      </c>
      <c r="B20" s="361" t="s">
        <v>518</v>
      </c>
      <c r="C20" s="362">
        <v>2007</v>
      </c>
      <c r="D20" s="363">
        <v>10</v>
      </c>
    </row>
    <row r="21" spans="1:4" s="172" customFormat="1">
      <c r="A21" s="360">
        <v>12</v>
      </c>
      <c r="B21" s="361" t="s">
        <v>519</v>
      </c>
      <c r="C21" s="362">
        <v>2008</v>
      </c>
      <c r="D21" s="363">
        <v>5</v>
      </c>
    </row>
    <row r="22" spans="1:4" s="172" customFormat="1">
      <c r="A22" s="360">
        <v>13</v>
      </c>
      <c r="B22" s="417" t="s">
        <v>526</v>
      </c>
      <c r="C22" s="362">
        <v>2008</v>
      </c>
      <c r="D22" s="363">
        <v>5</v>
      </c>
    </row>
    <row r="23" spans="1:4" s="172" customFormat="1">
      <c r="A23" s="360">
        <v>14</v>
      </c>
      <c r="B23" s="361" t="s">
        <v>520</v>
      </c>
      <c r="C23" s="362">
        <v>2009</v>
      </c>
      <c r="D23" s="363">
        <v>5</v>
      </c>
    </row>
    <row r="24" spans="1:4" s="172" customFormat="1">
      <c r="A24" s="360">
        <v>15</v>
      </c>
      <c r="B24" s="361" t="s">
        <v>521</v>
      </c>
      <c r="C24" s="362">
        <v>2010</v>
      </c>
      <c r="D24" s="363">
        <v>5</v>
      </c>
    </row>
    <row r="25" spans="1:4" s="172" customFormat="1">
      <c r="A25" s="360">
        <v>16</v>
      </c>
      <c r="B25" s="361" t="s">
        <v>522</v>
      </c>
      <c r="C25" s="362">
        <v>2011</v>
      </c>
      <c r="D25" s="363">
        <v>5</v>
      </c>
    </row>
    <row r="26" spans="1:4" s="172" customFormat="1">
      <c r="A26" s="360">
        <v>17</v>
      </c>
      <c r="B26" s="361" t="s">
        <v>523</v>
      </c>
      <c r="C26" s="362">
        <v>2012</v>
      </c>
      <c r="D26" s="363">
        <v>5</v>
      </c>
    </row>
    <row r="27" spans="1:4" s="172" customFormat="1">
      <c r="A27" s="360">
        <v>18</v>
      </c>
      <c r="B27" s="361" t="s">
        <v>524</v>
      </c>
      <c r="C27" s="362">
        <v>2013</v>
      </c>
      <c r="D27" s="363">
        <v>5</v>
      </c>
    </row>
    <row r="28" spans="1:4" s="172" customFormat="1">
      <c r="A28" s="360">
        <v>19</v>
      </c>
      <c r="B28" s="361" t="s">
        <v>525</v>
      </c>
      <c r="C28" s="362">
        <v>2015</v>
      </c>
      <c r="D28" s="363">
        <v>10</v>
      </c>
    </row>
    <row r="29" spans="1:4" s="172" customFormat="1">
      <c r="A29" s="360">
        <v>20</v>
      </c>
      <c r="B29" s="415" t="s">
        <v>546</v>
      </c>
      <c r="C29" s="362">
        <v>2021</v>
      </c>
      <c r="D29" s="363">
        <v>5</v>
      </c>
    </row>
    <row r="30" spans="1:4" s="172" customFormat="1">
      <c r="A30" s="360"/>
      <c r="B30" s="415"/>
      <c r="C30" s="362"/>
      <c r="D30" s="363"/>
    </row>
    <row r="31" spans="1:4" ht="15.75" thickBot="1">
      <c r="A31" s="293"/>
      <c r="B31" s="294"/>
      <c r="C31" s="141"/>
      <c r="D31" s="316"/>
    </row>
    <row r="32" spans="1:4" s="20" customFormat="1" ht="15.75" thickBot="1">
      <c r="A32" s="335"/>
      <c r="B32" s="301"/>
      <c r="C32" s="113" t="str">
        <f>"Total "&amp;LEFT(A7,3)</f>
        <v>Total I18</v>
      </c>
      <c r="D32" s="302">
        <f>SUM(D10:D31)</f>
        <v>135</v>
      </c>
    </row>
    <row r="33" spans="1:8">
      <c r="B33" s="18"/>
    </row>
    <row r="34" spans="1:8" ht="53.25" customHeight="1">
      <c r="A34" s="513"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34" s="513"/>
      <c r="C34" s="513"/>
      <c r="D34" s="513"/>
      <c r="E34" s="255"/>
      <c r="F34" s="255"/>
      <c r="G34" s="255"/>
      <c r="H34" s="255"/>
    </row>
    <row r="35" spans="1:8">
      <c r="B35" s="18"/>
    </row>
    <row r="36" spans="1:8">
      <c r="B36" s="18"/>
    </row>
    <row r="37" spans="1:8">
      <c r="B37" s="18"/>
    </row>
    <row r="38" spans="1:8">
      <c r="B38" s="18"/>
    </row>
    <row r="39" spans="1:8">
      <c r="B39" s="18"/>
    </row>
    <row r="40" spans="1:8">
      <c r="B40" s="18"/>
    </row>
    <row r="41" spans="1:8">
      <c r="B41" s="18"/>
    </row>
    <row r="42" spans="1:8">
      <c r="B42" s="18"/>
    </row>
    <row r="43" spans="1:8">
      <c r="B43" s="18"/>
    </row>
  </sheetData>
  <mergeCells count="3">
    <mergeCell ref="A6:D6"/>
    <mergeCell ref="A7:D7"/>
    <mergeCell ref="A34:D3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workbookViewId="0">
      <selection activeCell="I16" sqref="I16"/>
    </sheetView>
  </sheetViews>
  <sheetFormatPr defaultRowHeight="15"/>
  <cols>
    <col min="1" max="1" width="5.140625" customWidth="1"/>
    <col min="2" max="2" width="27.140625" customWidth="1"/>
    <col min="3" max="3" width="75.7109375" customWidth="1"/>
    <col min="4" max="4" width="10.5703125" style="172" customWidth="1"/>
    <col min="5" max="5" width="9.7109375" customWidth="1"/>
    <col min="7" max="7" width="14.140625" customWidth="1"/>
  </cols>
  <sheetData>
    <row r="1" spans="1:11">
      <c r="A1" s="248" t="str">
        <f>'Date initiale'!C3</f>
        <v>Universitatea de Arhitectură și Urbanism "Ion Mincu" București</v>
      </c>
      <c r="B1" s="248"/>
      <c r="D1" s="248"/>
    </row>
    <row r="2" spans="1:11" ht="15.75">
      <c r="A2" s="246" t="str">
        <f>'Date initiale'!B4&amp;" "&amp;'Date initiale'!C4</f>
        <v>Facultatea ARHITECTURA</v>
      </c>
      <c r="B2" s="246"/>
      <c r="C2" s="17"/>
      <c r="D2" s="246"/>
      <c r="E2" s="17"/>
    </row>
    <row r="3" spans="1:11" ht="15.75">
      <c r="A3" s="246" t="str">
        <f>'Date initiale'!B5&amp;" "&amp;'Date initiale'!C5</f>
        <v>Departamentul Sinteza Proiectării de Arhitectură</v>
      </c>
      <c r="B3" s="246"/>
      <c r="C3" s="17"/>
      <c r="D3" s="246"/>
      <c r="E3" s="17"/>
    </row>
    <row r="4" spans="1:11" ht="15.75">
      <c r="A4" s="512" t="str">
        <f>'Date initiale'!C6&amp;", "&amp;'Date initiale'!C7</f>
        <v>Nemes Karoly Imre, Conferențiar, pozitia 24</v>
      </c>
      <c r="B4" s="512"/>
      <c r="C4" s="521"/>
      <c r="D4" s="521"/>
      <c r="E4" s="521"/>
    </row>
    <row r="5" spans="1:11" s="172" customFormat="1" ht="15.75">
      <c r="A5" s="247"/>
      <c r="B5" s="247"/>
      <c r="C5" s="17"/>
      <c r="D5" s="247"/>
      <c r="E5" s="17"/>
    </row>
    <row r="6" spans="1:11" ht="15.75">
      <c r="A6" s="517" t="s">
        <v>110</v>
      </c>
      <c r="B6" s="517"/>
      <c r="C6" s="517"/>
      <c r="D6" s="517"/>
      <c r="E6" s="517"/>
    </row>
    <row r="7" spans="1:11" ht="67.5" customHeight="1">
      <c r="A7" s="520"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20"/>
      <c r="C7" s="520"/>
      <c r="D7" s="520"/>
      <c r="E7" s="520"/>
      <c r="F7" s="35"/>
      <c r="G7" s="35"/>
      <c r="H7" s="35"/>
      <c r="I7" s="35"/>
    </row>
    <row r="8" spans="1:11" s="20" customFormat="1" ht="20.25" customHeight="1" thickBot="1">
      <c r="A8" s="51"/>
      <c r="B8" s="51"/>
      <c r="C8" s="51"/>
      <c r="D8" s="51"/>
      <c r="E8" s="51"/>
      <c r="F8" s="55"/>
      <c r="G8" s="55"/>
      <c r="H8" s="55"/>
      <c r="I8" s="55"/>
    </row>
    <row r="9" spans="1:11" ht="30.75" thickBot="1">
      <c r="A9" s="144" t="s">
        <v>55</v>
      </c>
      <c r="B9" s="204" t="s">
        <v>150</v>
      </c>
      <c r="C9" s="204" t="s">
        <v>82</v>
      </c>
      <c r="D9" s="204" t="s">
        <v>81</v>
      </c>
      <c r="E9" s="223" t="s">
        <v>147</v>
      </c>
      <c r="G9" s="252" t="s">
        <v>108</v>
      </c>
      <c r="K9" s="20"/>
    </row>
    <row r="10" spans="1:11" s="172" customFormat="1">
      <c r="A10" s="269">
        <v>1</v>
      </c>
      <c r="B10" s="438" t="s">
        <v>536</v>
      </c>
      <c r="C10" s="442" t="s">
        <v>537</v>
      </c>
      <c r="D10" s="443" t="s">
        <v>538</v>
      </c>
      <c r="E10" s="444">
        <v>5</v>
      </c>
      <c r="G10" s="253" t="s">
        <v>171</v>
      </c>
      <c r="H10" s="356" t="s">
        <v>262</v>
      </c>
      <c r="K10" s="20"/>
    </row>
    <row r="11" spans="1:11" s="172" customFormat="1" ht="45">
      <c r="A11" s="190">
        <f>A10+1</f>
        <v>2</v>
      </c>
      <c r="B11" s="491" t="s">
        <v>583</v>
      </c>
      <c r="C11" s="468" t="s">
        <v>584</v>
      </c>
      <c r="D11" s="445" t="s">
        <v>545</v>
      </c>
      <c r="E11" s="309">
        <v>5</v>
      </c>
      <c r="K11" s="20"/>
    </row>
    <row r="12" spans="1:11" s="172" customFormat="1">
      <c r="A12" s="190">
        <f t="shared" ref="A12:A19" si="0">A11+1</f>
        <v>3</v>
      </c>
      <c r="B12" s="228"/>
      <c r="C12" s="267"/>
      <c r="D12" s="122"/>
      <c r="E12" s="309"/>
      <c r="K12" s="20"/>
    </row>
    <row r="13" spans="1:11" s="172" customFormat="1">
      <c r="A13" s="190">
        <f t="shared" si="0"/>
        <v>4</v>
      </c>
      <c r="B13" s="364"/>
      <c r="C13" s="267"/>
      <c r="D13" s="122"/>
      <c r="E13" s="309"/>
      <c r="K13" s="20"/>
    </row>
    <row r="14" spans="1:11">
      <c r="A14" s="190">
        <f t="shared" si="0"/>
        <v>5</v>
      </c>
      <c r="B14" s="228"/>
      <c r="C14" s="267"/>
      <c r="D14" s="122"/>
      <c r="E14" s="309"/>
      <c r="K14" s="20"/>
    </row>
    <row r="15" spans="1:11" s="172" customFormat="1">
      <c r="A15" s="190">
        <f t="shared" si="0"/>
        <v>6</v>
      </c>
      <c r="B15" s="228"/>
      <c r="C15" s="267"/>
      <c r="D15" s="122"/>
      <c r="E15" s="309"/>
      <c r="K15" s="20"/>
    </row>
    <row r="16" spans="1:11" s="172" customFormat="1">
      <c r="A16" s="190">
        <f t="shared" si="0"/>
        <v>7</v>
      </c>
      <c r="B16" s="228"/>
      <c r="C16" s="267"/>
      <c r="D16" s="122"/>
      <c r="E16" s="309"/>
      <c r="K16" s="20"/>
    </row>
    <row r="17" spans="1:11" s="172" customFormat="1">
      <c r="A17" s="190">
        <f t="shared" si="0"/>
        <v>8</v>
      </c>
      <c r="B17" s="228"/>
      <c r="C17" s="267"/>
      <c r="D17" s="122"/>
      <c r="E17" s="309"/>
      <c r="K17" s="20"/>
    </row>
    <row r="18" spans="1:11" s="172" customFormat="1">
      <c r="A18" s="190">
        <f t="shared" si="0"/>
        <v>9</v>
      </c>
      <c r="B18" s="228"/>
      <c r="C18" s="267"/>
      <c r="D18" s="122"/>
      <c r="E18" s="309"/>
      <c r="K18" s="20"/>
    </row>
    <row r="19" spans="1:11" s="172" customFormat="1" ht="15.75" thickBot="1">
      <c r="A19" s="197">
        <f t="shared" si="0"/>
        <v>10</v>
      </c>
      <c r="B19" s="270"/>
      <c r="C19" s="271"/>
      <c r="D19" s="129"/>
      <c r="E19" s="316"/>
      <c r="K19" s="20"/>
    </row>
    <row r="20" spans="1:11" ht="15.75" thickBot="1">
      <c r="A20" s="334"/>
      <c r="B20" s="202"/>
      <c r="C20" s="268"/>
      <c r="D20" s="148" t="str">
        <f>"Total "&amp;LEFT(A7,3)</f>
        <v>Total I19</v>
      </c>
      <c r="E20" s="149">
        <f>SUM(E10:E19)</f>
        <v>10</v>
      </c>
      <c r="K20" s="4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8"/>
  <sheetViews>
    <sheetView workbookViewId="0">
      <selection activeCell="K20" sqref="K20"/>
    </sheetView>
  </sheetViews>
  <sheetFormatPr defaultRowHeight="15"/>
  <cols>
    <col min="1" max="1" width="5.140625" customWidth="1"/>
    <col min="2" max="2" width="86.28515625" customWidth="1"/>
    <col min="3" max="3" width="17.140625" style="172" customWidth="1"/>
    <col min="4" max="4" width="10.5703125" customWidth="1"/>
    <col min="5" max="5" width="9.7109375" customWidth="1"/>
    <col min="7" max="7" width="13.42578125" customWidth="1"/>
  </cols>
  <sheetData>
    <row r="1" spans="1:8" ht="15.75">
      <c r="A1" s="246" t="str">
        <f>'Date initiale'!C3</f>
        <v>Universitatea de Arhitectură și Urbanism "Ion Mincu" București</v>
      </c>
      <c r="B1" s="246"/>
      <c r="C1" s="246"/>
      <c r="D1" s="246"/>
      <c r="E1" s="17"/>
    </row>
    <row r="2" spans="1:8" ht="15.75">
      <c r="A2" s="246" t="str">
        <f>'Date initiale'!B4&amp;" "&amp;'Date initiale'!C4</f>
        <v>Facultatea ARHITECTURA</v>
      </c>
      <c r="B2" s="246"/>
      <c r="C2" s="246"/>
      <c r="D2" s="246"/>
      <c r="E2" s="17"/>
    </row>
    <row r="3" spans="1:8" ht="15.75">
      <c r="A3" s="246" t="str">
        <f>'Date initiale'!B5&amp;" "&amp;'Date initiale'!C5</f>
        <v>Departamentul Sinteza Proiectării de Arhitectură</v>
      </c>
      <c r="B3" s="246"/>
      <c r="C3" s="246"/>
      <c r="D3" s="246"/>
      <c r="E3" s="17"/>
    </row>
    <row r="4" spans="1:8">
      <c r="A4" s="111" t="str">
        <f>'Date initiale'!C6&amp;", "&amp;'Date initiale'!C7</f>
        <v>Nemes Karoly Imre, Conferențiar, pozitia 24</v>
      </c>
      <c r="B4" s="111"/>
      <c r="C4" s="111"/>
      <c r="D4" s="111"/>
    </row>
    <row r="5" spans="1:8" s="172" customFormat="1">
      <c r="A5" s="111"/>
      <c r="B5" s="111"/>
      <c r="C5" s="111"/>
      <c r="D5" s="111"/>
    </row>
    <row r="6" spans="1:8" ht="15.75">
      <c r="A6" s="522" t="s">
        <v>110</v>
      </c>
      <c r="B6" s="523"/>
      <c r="C6" s="523"/>
      <c r="D6" s="523"/>
      <c r="E6" s="524"/>
    </row>
    <row r="7" spans="1:8" s="172" customFormat="1" ht="15.75">
      <c r="A7" s="520" t="str">
        <f>'Descriere indicatori'!B27&amp;". "&amp;'Descriere indicatori'!C27</f>
        <v xml:space="preserve">I20. Expoziţii profesionale în domeniu organizate la nivel internaţional / naţional sau local în calitate de autor, coautor, curator </v>
      </c>
      <c r="B7" s="520"/>
      <c r="C7" s="520"/>
      <c r="D7" s="520"/>
      <c r="E7" s="520"/>
      <c r="F7" s="266"/>
    </row>
    <row r="8" spans="1:8" s="172" customFormat="1" ht="32.25" customHeight="1" thickBot="1">
      <c r="A8" s="50"/>
      <c r="B8" s="50"/>
      <c r="C8" s="50"/>
      <c r="D8" s="50"/>
      <c r="E8" s="50"/>
    </row>
    <row r="9" spans="1:8" ht="30.75" thickBot="1">
      <c r="A9" s="144" t="s">
        <v>55</v>
      </c>
      <c r="B9" s="272" t="s">
        <v>152</v>
      </c>
      <c r="C9" s="145" t="s">
        <v>151</v>
      </c>
      <c r="D9" s="145" t="s">
        <v>87</v>
      </c>
      <c r="E9" s="273" t="s">
        <v>147</v>
      </c>
      <c r="G9" s="252" t="s">
        <v>108</v>
      </c>
    </row>
    <row r="10" spans="1:8">
      <c r="A10" s="277">
        <v>1</v>
      </c>
      <c r="B10" s="440" t="s">
        <v>542</v>
      </c>
      <c r="C10" s="36" t="s">
        <v>273</v>
      </c>
      <c r="D10" s="36">
        <v>2004</v>
      </c>
      <c r="E10" s="36">
        <v>5</v>
      </c>
      <c r="G10" s="253" t="s">
        <v>170</v>
      </c>
      <c r="H10" s="356" t="s">
        <v>263</v>
      </c>
    </row>
    <row r="11" spans="1:8">
      <c r="A11" s="280">
        <f>A10+1</f>
        <v>2</v>
      </c>
      <c r="B11" s="274" t="s">
        <v>541</v>
      </c>
      <c r="C11" s="36" t="s">
        <v>273</v>
      </c>
      <c r="D11" s="36">
        <v>2004</v>
      </c>
      <c r="E11" s="323">
        <v>5</v>
      </c>
      <c r="G11" s="253" t="s">
        <v>172</v>
      </c>
    </row>
    <row r="12" spans="1:8" ht="30">
      <c r="A12" s="280">
        <f t="shared" ref="A12:A19" si="0">A11+1</f>
        <v>3</v>
      </c>
      <c r="B12" s="439" t="s">
        <v>540</v>
      </c>
      <c r="C12" s="36" t="s">
        <v>273</v>
      </c>
      <c r="D12" s="36">
        <v>2005</v>
      </c>
      <c r="E12" s="323">
        <v>5</v>
      </c>
      <c r="G12" s="253" t="s">
        <v>173</v>
      </c>
    </row>
    <row r="13" spans="1:8">
      <c r="A13" s="280">
        <f t="shared" si="0"/>
        <v>4</v>
      </c>
      <c r="B13" s="274" t="s">
        <v>539</v>
      </c>
      <c r="C13" s="36" t="s">
        <v>273</v>
      </c>
      <c r="D13" s="36">
        <v>2007</v>
      </c>
      <c r="E13" s="323">
        <v>5</v>
      </c>
    </row>
    <row r="14" spans="1:8">
      <c r="A14" s="280">
        <f t="shared" si="0"/>
        <v>5</v>
      </c>
      <c r="B14" s="282"/>
      <c r="C14" s="36"/>
      <c r="D14" s="36"/>
      <c r="E14" s="324"/>
    </row>
    <row r="15" spans="1:8">
      <c r="A15" s="280">
        <f t="shared" si="0"/>
        <v>6</v>
      </c>
      <c r="B15" s="282"/>
      <c r="C15" s="36"/>
      <c r="D15" s="36"/>
      <c r="E15" s="324"/>
    </row>
    <row r="16" spans="1:8">
      <c r="A16" s="280">
        <f t="shared" si="0"/>
        <v>7</v>
      </c>
      <c r="B16" s="282"/>
      <c r="C16" s="36"/>
      <c r="D16" s="36"/>
      <c r="E16" s="324"/>
    </row>
    <row r="17" spans="1:8">
      <c r="A17" s="280">
        <f t="shared" si="0"/>
        <v>8</v>
      </c>
      <c r="B17" s="282"/>
      <c r="C17" s="36"/>
      <c r="D17" s="36"/>
      <c r="E17" s="309"/>
    </row>
    <row r="18" spans="1:8" s="48" customFormat="1">
      <c r="A18" s="280">
        <f t="shared" si="0"/>
        <v>9</v>
      </c>
      <c r="B18" s="284"/>
      <c r="C18" s="168"/>
      <c r="D18" s="168"/>
      <c r="E18" s="325"/>
    </row>
    <row r="19" spans="1:8" s="48" customFormat="1" ht="15.75" thickBot="1">
      <c r="A19" s="286">
        <f t="shared" si="0"/>
        <v>10</v>
      </c>
      <c r="B19" s="287"/>
      <c r="C19" s="288"/>
      <c r="D19" s="288"/>
      <c r="E19" s="326"/>
    </row>
    <row r="20" spans="1:8" ht="15.75" thickBot="1">
      <c r="A20" s="333"/>
      <c r="B20" s="275"/>
      <c r="C20" s="276"/>
      <c r="D20" s="148" t="str">
        <f>"Total "&amp;LEFT(A7,3)</f>
        <v>Total I20</v>
      </c>
      <c r="E20" s="114">
        <f>SUM(E10:E19)</f>
        <v>20</v>
      </c>
    </row>
    <row r="21" spans="1:8">
      <c r="B21" s="18"/>
    </row>
    <row r="22" spans="1:8">
      <c r="B22" s="20"/>
    </row>
    <row r="23" spans="1:8">
      <c r="A23" s="172"/>
      <c r="B23" s="20"/>
      <c r="D23" s="172"/>
      <c r="E23" s="172"/>
      <c r="F23" s="172"/>
      <c r="G23" s="172"/>
      <c r="H23" s="172"/>
    </row>
    <row r="24" spans="1:8">
      <c r="A24" s="172"/>
      <c r="B24" s="20"/>
      <c r="D24" s="172"/>
      <c r="E24" s="172"/>
      <c r="F24" s="172"/>
      <c r="G24" s="172"/>
      <c r="H24" s="172"/>
    </row>
    <row r="25" spans="1:8">
      <c r="A25" s="172"/>
      <c r="B25" s="20"/>
      <c r="D25" s="172"/>
      <c r="E25" s="172"/>
      <c r="F25" s="172"/>
      <c r="G25" s="172"/>
      <c r="H25" s="172"/>
    </row>
    <row r="26" spans="1:8">
      <c r="A26" s="172"/>
      <c r="B26" s="20"/>
      <c r="D26" s="172"/>
      <c r="E26" s="172"/>
      <c r="F26" s="172"/>
      <c r="G26" s="172"/>
      <c r="H26" s="172"/>
    </row>
    <row r="27" spans="1:8">
      <c r="A27" s="172"/>
      <c r="B27" s="20"/>
      <c r="D27" s="172"/>
      <c r="E27" s="172"/>
      <c r="F27" s="172"/>
      <c r="G27" s="172"/>
      <c r="H27" s="172"/>
    </row>
    <row r="28" spans="1:8">
      <c r="A28" s="172"/>
      <c r="B28" s="20"/>
      <c r="D28" s="172"/>
      <c r="E28" s="172"/>
      <c r="F28" s="172"/>
      <c r="G28" s="172"/>
      <c r="H28" s="172"/>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opLeftCell="A19" zoomScale="130" zoomScaleNormal="130" workbookViewId="0">
      <selection activeCell="M24" sqref="M24"/>
    </sheetView>
  </sheetViews>
  <sheetFormatPr defaultRowHeight="15"/>
  <cols>
    <col min="1" max="1" width="4.28515625" style="172" customWidth="1"/>
    <col min="2" max="2" width="8.7109375" customWidth="1"/>
    <col min="3" max="3" width="72" customWidth="1"/>
    <col min="4" max="4" width="7.7109375" customWidth="1"/>
  </cols>
  <sheetData>
    <row r="1" spans="2:4">
      <c r="B1" s="498" t="s">
        <v>102</v>
      </c>
      <c r="C1" s="498"/>
      <c r="D1" s="498"/>
    </row>
    <row r="2" spans="2:4" s="172" customFormat="1">
      <c r="B2" s="347" t="str">
        <f>"Facultatea de "&amp;'Date initiale'!C4</f>
        <v>Facultatea de ARHITECTURA</v>
      </c>
      <c r="C2" s="347"/>
      <c r="D2" s="347"/>
    </row>
    <row r="3" spans="2:4">
      <c r="B3" s="498" t="str">
        <f>"Departamentul "&amp;'Date initiale'!C5</f>
        <v>Departamentul Sinteza Proiectării de Arhitectură</v>
      </c>
      <c r="C3" s="498"/>
      <c r="D3" s="498"/>
    </row>
    <row r="4" spans="2:4">
      <c r="B4" s="347" t="str">
        <f>"Nume și prenume: "&amp;'Date initiale'!C6</f>
        <v>Nume și prenume: Nemes Karoly Imre</v>
      </c>
      <c r="C4" s="347"/>
      <c r="D4" s="347"/>
    </row>
    <row r="5" spans="2:4" s="172" customFormat="1">
      <c r="B5" s="347" t="str">
        <f>"Post: "&amp;'Date initiale'!C7</f>
        <v>Post: Conferențiar, pozitia 24</v>
      </c>
      <c r="C5" s="347"/>
      <c r="D5" s="347"/>
    </row>
    <row r="6" spans="2:4">
      <c r="B6" s="347" t="str">
        <f>"Standard de referință: "&amp;'Date initiale'!C8</f>
        <v>Standard de referință: Conferențiar universitar</v>
      </c>
      <c r="C6" s="347"/>
      <c r="D6" s="347"/>
    </row>
    <row r="7" spans="2:4">
      <c r="B7" s="172"/>
      <c r="C7" s="172"/>
      <c r="D7" s="172"/>
    </row>
    <row r="8" spans="2:4" s="172" customFormat="1" ht="15.75">
      <c r="B8" s="501" t="s">
        <v>178</v>
      </c>
      <c r="C8" s="501"/>
      <c r="D8" s="501"/>
    </row>
    <row r="9" spans="2:4" ht="34.5" customHeight="1">
      <c r="B9" s="499" t="s">
        <v>186</v>
      </c>
      <c r="C9" s="500"/>
      <c r="D9" s="500"/>
    </row>
    <row r="10" spans="2:4" ht="30">
      <c r="B10" s="80" t="s">
        <v>63</v>
      </c>
      <c r="C10" s="80" t="s">
        <v>177</v>
      </c>
      <c r="D10" s="80" t="s">
        <v>147</v>
      </c>
    </row>
    <row r="11" spans="2:4">
      <c r="B11" s="81" t="s">
        <v>19</v>
      </c>
      <c r="C11" s="11" t="s">
        <v>20</v>
      </c>
      <c r="D11" s="90">
        <f>'I1'!I20</f>
        <v>0</v>
      </c>
    </row>
    <row r="12" spans="2:4" ht="15" customHeight="1">
      <c r="B12" s="82" t="s">
        <v>21</v>
      </c>
      <c r="C12" s="11" t="s">
        <v>22</v>
      </c>
      <c r="D12" s="91">
        <f>'I2'!I20</f>
        <v>0</v>
      </c>
    </row>
    <row r="13" spans="2:4">
      <c r="B13" s="82" t="s">
        <v>23</v>
      </c>
      <c r="C13" s="26" t="s">
        <v>24</v>
      </c>
      <c r="D13" s="91">
        <f>'I3'!I26</f>
        <v>75</v>
      </c>
    </row>
    <row r="14" spans="2:4">
      <c r="B14" s="82" t="s">
        <v>26</v>
      </c>
      <c r="C14" s="11" t="s">
        <v>199</v>
      </c>
      <c r="D14" s="91">
        <f>'I4'!I42</f>
        <v>112.39999999999995</v>
      </c>
    </row>
    <row r="15" spans="2:4" ht="45">
      <c r="B15" s="82" t="s">
        <v>28</v>
      </c>
      <c r="C15" s="64" t="s">
        <v>200</v>
      </c>
      <c r="D15" s="91">
        <f>'I5'!I20</f>
        <v>0</v>
      </c>
    </row>
    <row r="16" spans="2:4" ht="15" customHeight="1">
      <c r="B16" s="82" t="s">
        <v>29</v>
      </c>
      <c r="C16" s="15" t="s">
        <v>201</v>
      </c>
      <c r="D16" s="91">
        <f>'I6'!I20</f>
        <v>0</v>
      </c>
    </row>
    <row r="17" spans="2:4" ht="15" customHeight="1">
      <c r="B17" s="82" t="s">
        <v>30</v>
      </c>
      <c r="C17" s="15" t="s">
        <v>203</v>
      </c>
      <c r="D17" s="91">
        <f>'I7'!I20</f>
        <v>0</v>
      </c>
    </row>
    <row r="18" spans="2:4" ht="30">
      <c r="B18" s="82" t="s">
        <v>31</v>
      </c>
      <c r="C18" s="15" t="s">
        <v>204</v>
      </c>
      <c r="D18" s="91">
        <f>'I8'!I20</f>
        <v>0</v>
      </c>
    </row>
    <row r="19" spans="2:4" ht="30">
      <c r="B19" s="82" t="s">
        <v>33</v>
      </c>
      <c r="C19" s="11" t="s">
        <v>205</v>
      </c>
      <c r="D19" s="91">
        <f>'I9'!I20</f>
        <v>35</v>
      </c>
    </row>
    <row r="20" spans="2:4" ht="30">
      <c r="B20" s="82" t="s">
        <v>34</v>
      </c>
      <c r="C20" s="63" t="s">
        <v>207</v>
      </c>
      <c r="D20" s="91">
        <f>'I10'!I20</f>
        <v>5</v>
      </c>
    </row>
    <row r="21" spans="2:4" ht="45">
      <c r="B21" s="83" t="s">
        <v>36</v>
      </c>
      <c r="C21" s="15" t="s">
        <v>209</v>
      </c>
      <c r="D21" s="91">
        <f>I11a!I23</f>
        <v>60</v>
      </c>
    </row>
    <row r="22" spans="2:4" ht="60" customHeight="1">
      <c r="B22" s="84"/>
      <c r="C22" s="15" t="s">
        <v>211</v>
      </c>
      <c r="D22" s="91">
        <f>I11b!H20</f>
        <v>0</v>
      </c>
    </row>
    <row r="23" spans="2:4" ht="30">
      <c r="B23" s="81"/>
      <c r="C23" s="30" t="s">
        <v>213</v>
      </c>
      <c r="D23" s="91">
        <f>I11c!G20</f>
        <v>29</v>
      </c>
    </row>
    <row r="24" spans="2:4" ht="75">
      <c r="B24" s="82" t="s">
        <v>40</v>
      </c>
      <c r="C24" s="15" t="s">
        <v>215</v>
      </c>
      <c r="D24" s="91">
        <f>'I12'!H20</f>
        <v>115</v>
      </c>
    </row>
    <row r="25" spans="2:4" ht="48" customHeight="1">
      <c r="B25" s="82" t="s">
        <v>60</v>
      </c>
      <c r="C25" s="15" t="s">
        <v>217</v>
      </c>
      <c r="D25" s="91">
        <f>'I13'!H20</f>
        <v>80</v>
      </c>
    </row>
    <row r="26" spans="2:4" ht="60">
      <c r="B26" s="83" t="s">
        <v>61</v>
      </c>
      <c r="C26" s="11" t="s">
        <v>219</v>
      </c>
      <c r="D26" s="91">
        <f>I14a!H20</f>
        <v>0</v>
      </c>
    </row>
    <row r="27" spans="2:4" ht="30" customHeight="1">
      <c r="B27" s="81"/>
      <c r="C27" s="11" t="s">
        <v>221</v>
      </c>
      <c r="D27" s="91">
        <f>I14b!H20</f>
        <v>17.5</v>
      </c>
    </row>
    <row r="28" spans="2:4" ht="45">
      <c r="B28" s="82" t="s">
        <v>61</v>
      </c>
      <c r="C28" s="11" t="s">
        <v>62</v>
      </c>
      <c r="D28" s="91">
        <f>I14c!H21</f>
        <v>130</v>
      </c>
    </row>
    <row r="29" spans="2:4" s="172" customFormat="1" ht="60">
      <c r="B29" s="350" t="s">
        <v>0</v>
      </c>
      <c r="C29" s="11" t="s">
        <v>224</v>
      </c>
      <c r="D29" s="92">
        <f>'I15'!H20</f>
        <v>95</v>
      </c>
    </row>
    <row r="30" spans="2:4" ht="105">
      <c r="B30" s="85" t="s">
        <v>64</v>
      </c>
      <c r="C30" s="71" t="s">
        <v>226</v>
      </c>
      <c r="D30" s="92">
        <f>'I16'!D20</f>
        <v>0</v>
      </c>
    </row>
    <row r="31" spans="2:4" ht="45">
      <c r="B31" s="85" t="s">
        <v>66</v>
      </c>
      <c r="C31" s="57" t="s">
        <v>229</v>
      </c>
      <c r="D31" s="91">
        <f>'I17'!D20</f>
        <v>0</v>
      </c>
    </row>
    <row r="32" spans="2:4" ht="45" customHeight="1">
      <c r="B32" s="81" t="s">
        <v>68</v>
      </c>
      <c r="C32" s="15" t="s">
        <v>231</v>
      </c>
      <c r="D32" s="90">
        <f>'I18'!D32</f>
        <v>135</v>
      </c>
    </row>
    <row r="33" spans="2:4" ht="75" customHeight="1">
      <c r="B33" s="82" t="s">
        <v>42</v>
      </c>
      <c r="C33" s="75" t="s">
        <v>233</v>
      </c>
      <c r="D33" s="91">
        <f>'I19'!E20</f>
        <v>10</v>
      </c>
    </row>
    <row r="34" spans="2:4" ht="30">
      <c r="B34" s="86" t="s">
        <v>44</v>
      </c>
      <c r="C34" s="74" t="s">
        <v>234</v>
      </c>
      <c r="D34" s="91">
        <f>'I20'!E20</f>
        <v>20</v>
      </c>
    </row>
    <row r="35" spans="2:4">
      <c r="B35" s="82" t="s">
        <v>45</v>
      </c>
      <c r="C35" s="66" t="s">
        <v>236</v>
      </c>
      <c r="D35" s="91">
        <f>'I21'!D20</f>
        <v>0</v>
      </c>
    </row>
    <row r="36" spans="2:4" ht="90">
      <c r="B36" s="82" t="s">
        <v>47</v>
      </c>
      <c r="C36" s="65" t="s">
        <v>271</v>
      </c>
      <c r="D36" s="91">
        <f>'I22'!D20</f>
        <v>45</v>
      </c>
    </row>
    <row r="37" spans="2:4" ht="45">
      <c r="B37" s="82" t="s">
        <v>48</v>
      </c>
      <c r="C37" s="64" t="s">
        <v>237</v>
      </c>
      <c r="D37" s="91">
        <f>'I23'!D20</f>
        <v>0</v>
      </c>
    </row>
    <row r="38" spans="2:4">
      <c r="B38" s="82" t="s">
        <v>239</v>
      </c>
      <c r="C38" s="64" t="s">
        <v>49</v>
      </c>
      <c r="D38" s="91">
        <f>'I24'!F20</f>
        <v>0</v>
      </c>
    </row>
    <row r="39" spans="2:4">
      <c r="B39" s="172"/>
      <c r="C39" s="172"/>
      <c r="D39" s="172"/>
    </row>
    <row r="40" spans="2:4">
      <c r="B40" s="262" t="s">
        <v>2</v>
      </c>
      <c r="C40" s="1" t="s">
        <v>104</v>
      </c>
      <c r="D40" s="172"/>
    </row>
    <row r="41" spans="2:4">
      <c r="B41" s="19" t="s">
        <v>5</v>
      </c>
      <c r="C41" s="13" t="s">
        <v>242</v>
      </c>
      <c r="D41" s="93">
        <f>SUM(D11:D20)+SUM(D33:D38)</f>
        <v>302.39999999999998</v>
      </c>
    </row>
    <row r="42" spans="2:4">
      <c r="B42" s="19" t="s">
        <v>6</v>
      </c>
      <c r="C42" s="13" t="s">
        <v>243</v>
      </c>
      <c r="D42" s="93">
        <f>SUM(D24:D33)</f>
        <v>582.5</v>
      </c>
    </row>
    <row r="43" spans="2:4" ht="15.75" thickBot="1">
      <c r="B43" s="87" t="s">
        <v>7</v>
      </c>
      <c r="C43" s="14" t="s">
        <v>9</v>
      </c>
      <c r="D43" s="94">
        <f>SUM(D21:D23)</f>
        <v>89</v>
      </c>
    </row>
    <row r="44" spans="2:4" ht="16.5" thickTop="1" thickBot="1">
      <c r="B44" s="88" t="s">
        <v>8</v>
      </c>
      <c r="C44" s="89" t="s">
        <v>244</v>
      </c>
      <c r="D44" s="95">
        <f>D41+D42+D43</f>
        <v>973.9</v>
      </c>
    </row>
    <row r="45" spans="2:4" ht="15.75" thickTop="1">
      <c r="B45" s="172"/>
      <c r="C45" s="172"/>
      <c r="D45" s="172"/>
    </row>
    <row r="46" spans="2:4">
      <c r="B46" s="263" t="s">
        <v>148</v>
      </c>
      <c r="C46" s="172" t="s">
        <v>149</v>
      </c>
      <c r="D46" s="172"/>
    </row>
    <row r="47" spans="2:4">
      <c r="B47" s="296" t="str">
        <f>'Date initiale'!C9</f>
        <v>Iunie/2022</v>
      </c>
      <c r="C47" s="172"/>
      <c r="D47" s="172"/>
    </row>
  </sheetData>
  <sheetProtection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G10" sqref="G10"/>
    </sheetView>
  </sheetViews>
  <sheetFormatPr defaultRowHeight="15"/>
  <cols>
    <col min="1" max="1" width="5.140625" customWidth="1"/>
    <col min="2" max="2" width="104.28515625" customWidth="1"/>
    <col min="3" max="3" width="10.5703125" customWidth="1"/>
    <col min="4" max="4" width="9.7109375" customWidth="1"/>
  </cols>
  <sheetData>
    <row r="1" spans="1:10">
      <c r="A1" s="248" t="str">
        <f>'Date initiale'!C3</f>
        <v>Universitatea de Arhitectură și Urbanism "Ion Mincu" București</v>
      </c>
      <c r="B1" s="248"/>
    </row>
    <row r="2" spans="1:10">
      <c r="A2" s="248" t="str">
        <f>'Date initiale'!B4&amp;" "&amp;'Date initiale'!C4</f>
        <v>Facultatea ARHITECTURA</v>
      </c>
      <c r="B2" s="248"/>
    </row>
    <row r="3" spans="1:10">
      <c r="A3" s="248" t="str">
        <f>'Date initiale'!B5&amp;" "&amp;'Date initiale'!C5</f>
        <v>Departamentul Sinteza Proiectării de Arhitectură</v>
      </c>
      <c r="B3" s="248"/>
    </row>
    <row r="4" spans="1:10">
      <c r="A4" s="111" t="str">
        <f>'Date initiale'!C6&amp;", "&amp;'Date initiale'!C7</f>
        <v>Nemes Karoly Imre, Conferențiar, pozitia 24</v>
      </c>
      <c r="B4" s="111"/>
    </row>
    <row r="5" spans="1:10" s="172" customFormat="1">
      <c r="A5" s="111"/>
      <c r="B5" s="111"/>
    </row>
    <row r="6" spans="1:10" ht="15.75">
      <c r="A6" s="517" t="s">
        <v>110</v>
      </c>
      <c r="B6" s="517"/>
      <c r="C6" s="517"/>
      <c r="D6" s="517"/>
    </row>
    <row r="7" spans="1:10" ht="24" customHeight="1">
      <c r="A7" s="520" t="str">
        <f>'Descriere indicatori'!B28&amp;". "&amp;'Descriere indicatori'!C28</f>
        <v xml:space="preserve">I21. Organizator / curator expoziţii la nivel internaţional/naţional </v>
      </c>
      <c r="B7" s="520"/>
      <c r="C7" s="520"/>
      <c r="D7" s="520"/>
    </row>
    <row r="8" spans="1:10" ht="15.75" thickBot="1"/>
    <row r="9" spans="1:10" ht="30.75" thickBot="1">
      <c r="A9" s="144" t="s">
        <v>55</v>
      </c>
      <c r="B9" s="272" t="s">
        <v>152</v>
      </c>
      <c r="C9" s="145" t="s">
        <v>87</v>
      </c>
      <c r="D9" s="273" t="s">
        <v>147</v>
      </c>
      <c r="F9" s="252" t="s">
        <v>108</v>
      </c>
      <c r="J9" s="14"/>
    </row>
    <row r="10" spans="1:10">
      <c r="A10" s="277">
        <v>1</v>
      </c>
      <c r="B10" s="278"/>
      <c r="C10" s="278"/>
      <c r="D10" s="279"/>
      <c r="F10" s="253" t="s">
        <v>170</v>
      </c>
      <c r="G10" s="356" t="s">
        <v>263</v>
      </c>
      <c r="J10" s="254"/>
    </row>
    <row r="11" spans="1:10">
      <c r="A11" s="280">
        <f>A10+1</f>
        <v>2</v>
      </c>
      <c r="B11" s="274"/>
      <c r="C11" s="36"/>
      <c r="D11" s="281"/>
      <c r="J11" s="48"/>
    </row>
    <row r="12" spans="1:10">
      <c r="A12" s="280">
        <f t="shared" ref="A12:A19" si="0">A11+1</f>
        <v>3</v>
      </c>
      <c r="B12" s="274"/>
      <c r="C12" s="36"/>
      <c r="D12" s="281"/>
    </row>
    <row r="13" spans="1:10">
      <c r="A13" s="280">
        <f t="shared" si="0"/>
        <v>4</v>
      </c>
      <c r="B13" s="274"/>
      <c r="C13" s="36"/>
      <c r="D13" s="281"/>
    </row>
    <row r="14" spans="1:10">
      <c r="A14" s="280">
        <f t="shared" si="0"/>
        <v>5</v>
      </c>
      <c r="B14" s="282"/>
      <c r="C14" s="36"/>
      <c r="D14" s="283"/>
    </row>
    <row r="15" spans="1:10">
      <c r="A15" s="280">
        <f t="shared" si="0"/>
        <v>6</v>
      </c>
      <c r="B15" s="282"/>
      <c r="C15" s="36"/>
      <c r="D15" s="283"/>
    </row>
    <row r="16" spans="1:10">
      <c r="A16" s="280">
        <f t="shared" si="0"/>
        <v>7</v>
      </c>
      <c r="B16" s="282"/>
      <c r="C16" s="36"/>
      <c r="D16" s="283"/>
    </row>
    <row r="17" spans="1:4">
      <c r="A17" s="280">
        <f t="shared" si="0"/>
        <v>8</v>
      </c>
      <c r="B17" s="282"/>
      <c r="C17" s="36"/>
      <c r="D17" s="136"/>
    </row>
    <row r="18" spans="1:4">
      <c r="A18" s="280">
        <f t="shared" si="0"/>
        <v>9</v>
      </c>
      <c r="B18" s="284"/>
      <c r="C18" s="168"/>
      <c r="D18" s="285"/>
    </row>
    <row r="19" spans="1:4" ht="15.75" thickBot="1">
      <c r="A19" s="286">
        <f t="shared" si="0"/>
        <v>10</v>
      </c>
      <c r="B19" s="287"/>
      <c r="C19" s="288"/>
      <c r="D19" s="289"/>
    </row>
    <row r="20" spans="1:4" ht="15.75" thickBot="1">
      <c r="A20" s="333"/>
      <c r="B20" s="275"/>
      <c r="C20" s="148" t="str">
        <f>"Total "&amp;LEFT(A7,3)</f>
        <v>Total I21</v>
      </c>
      <c r="D20" s="114">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topLeftCell="A4" workbookViewId="0">
      <selection activeCell="H17" sqref="H17"/>
    </sheetView>
  </sheetViews>
  <sheetFormatPr defaultRowHeight="15"/>
  <cols>
    <col min="1" max="1" width="5.140625" customWidth="1"/>
    <col min="2" max="2" width="98.28515625" customWidth="1"/>
    <col min="3" max="3" width="15.7109375" customWidth="1"/>
    <col min="4" max="4" width="9.7109375" customWidth="1"/>
  </cols>
  <sheetData>
    <row r="1" spans="1:7" ht="15.75">
      <c r="A1" s="246" t="str">
        <f>'Date initiale'!C3</f>
        <v>Universitatea de Arhitectură și Urbanism "Ion Mincu" București</v>
      </c>
      <c r="B1" s="246"/>
      <c r="C1" s="246"/>
      <c r="D1" s="17"/>
    </row>
    <row r="2" spans="1:7" ht="15.75">
      <c r="A2" s="246" t="str">
        <f>'Date initiale'!B4&amp;" "&amp;'Date initiale'!C4</f>
        <v>Facultatea ARHITECTURA</v>
      </c>
      <c r="B2" s="246"/>
      <c r="C2" s="246"/>
      <c r="D2" s="17"/>
    </row>
    <row r="3" spans="1:7" ht="15.75">
      <c r="A3" s="246" t="str">
        <f>'Date initiale'!B5&amp;" "&amp;'Date initiale'!C5</f>
        <v>Departamentul Sinteza Proiectării de Arhitectură</v>
      </c>
      <c r="B3" s="246"/>
      <c r="C3" s="246"/>
      <c r="D3" s="17"/>
    </row>
    <row r="4" spans="1:7">
      <c r="A4" s="111" t="str">
        <f>'Date initiale'!C6&amp;", "&amp;'Date initiale'!C7</f>
        <v>Nemes Karoly Imre, Conferențiar, pozitia 24</v>
      </c>
      <c r="B4" s="111"/>
      <c r="C4" s="111"/>
    </row>
    <row r="5" spans="1:7" s="172" customFormat="1">
      <c r="A5" s="111"/>
      <c r="B5" s="111"/>
      <c r="C5" s="111"/>
    </row>
    <row r="6" spans="1:7" ht="15.75">
      <c r="A6" s="519" t="s">
        <v>110</v>
      </c>
      <c r="B6" s="519"/>
      <c r="C6" s="519"/>
      <c r="D6" s="519"/>
    </row>
    <row r="7" spans="1:7" s="172" customFormat="1" ht="66.75" customHeight="1">
      <c r="A7" s="520"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20"/>
      <c r="C7" s="520"/>
      <c r="D7" s="520"/>
    </row>
    <row r="8" spans="1:7" ht="16.5" thickBot="1">
      <c r="A8" s="51"/>
      <c r="B8" s="51"/>
      <c r="C8" s="51"/>
      <c r="D8" s="51"/>
    </row>
    <row r="9" spans="1:7" ht="30.75" thickBot="1">
      <c r="A9" s="144" t="s">
        <v>55</v>
      </c>
      <c r="B9" s="290" t="s">
        <v>158</v>
      </c>
      <c r="C9" s="290" t="s">
        <v>81</v>
      </c>
      <c r="D9" s="291" t="s">
        <v>147</v>
      </c>
      <c r="F9" s="252" t="s">
        <v>108</v>
      </c>
    </row>
    <row r="10" spans="1:7" ht="15.75">
      <c r="A10" s="150">
        <v>1</v>
      </c>
      <c r="B10" s="416" t="s">
        <v>506</v>
      </c>
      <c r="C10" s="36" t="s">
        <v>451</v>
      </c>
      <c r="D10" s="314">
        <v>10</v>
      </c>
      <c r="E10" s="39"/>
      <c r="F10" s="253" t="s">
        <v>174</v>
      </c>
      <c r="G10" s="356" t="s">
        <v>265</v>
      </c>
    </row>
    <row r="11" spans="1:7" ht="15.75">
      <c r="A11" s="152">
        <f>A10+1</f>
        <v>2</v>
      </c>
      <c r="B11" s="416" t="s">
        <v>453</v>
      </c>
      <c r="C11" s="36" t="s">
        <v>294</v>
      </c>
      <c r="D11" s="309">
        <v>10</v>
      </c>
      <c r="E11" s="39"/>
      <c r="F11" s="253" t="s">
        <v>170</v>
      </c>
    </row>
    <row r="12" spans="1:7" ht="30">
      <c r="A12" s="152">
        <f t="shared" ref="A12:A19" si="0">A11+1</f>
        <v>3</v>
      </c>
      <c r="B12" s="23" t="s">
        <v>507</v>
      </c>
      <c r="C12" s="36" t="s">
        <v>451</v>
      </c>
      <c r="D12" s="327">
        <v>10</v>
      </c>
      <c r="E12" s="39"/>
      <c r="F12" s="253" t="s">
        <v>170</v>
      </c>
    </row>
    <row r="13" spans="1:7" ht="15.75">
      <c r="A13" s="152">
        <f t="shared" si="0"/>
        <v>4</v>
      </c>
      <c r="B13" s="410" t="s">
        <v>454</v>
      </c>
      <c r="C13" s="36" t="s">
        <v>452</v>
      </c>
      <c r="D13" s="327">
        <v>15</v>
      </c>
      <c r="E13" s="39"/>
      <c r="F13" s="253">
        <v>20</v>
      </c>
    </row>
    <row r="14" spans="1:7" ht="15.75">
      <c r="A14" s="152">
        <f t="shared" si="0"/>
        <v>5</v>
      </c>
      <c r="C14" s="13"/>
      <c r="D14" s="327"/>
      <c r="E14" s="39"/>
    </row>
    <row r="15" spans="1:7" ht="15.75">
      <c r="A15" s="152">
        <f t="shared" si="0"/>
        <v>6</v>
      </c>
      <c r="B15" s="282"/>
      <c r="C15" s="36"/>
      <c r="D15" s="327"/>
      <c r="E15" s="39"/>
    </row>
    <row r="16" spans="1:7" ht="15.75">
      <c r="A16" s="152">
        <f t="shared" si="0"/>
        <v>7</v>
      </c>
      <c r="B16" s="282"/>
      <c r="C16" s="36"/>
      <c r="D16" s="327"/>
      <c r="E16" s="39"/>
    </row>
    <row r="17" spans="1:5" ht="15.75">
      <c r="A17" s="152">
        <f t="shared" si="0"/>
        <v>8</v>
      </c>
      <c r="B17" s="282"/>
      <c r="C17" s="36"/>
      <c r="D17" s="327"/>
      <c r="E17" s="39"/>
    </row>
    <row r="18" spans="1:5" ht="15.75">
      <c r="A18" s="152">
        <f t="shared" si="0"/>
        <v>9</v>
      </c>
      <c r="B18" s="282"/>
      <c r="C18" s="36"/>
      <c r="D18" s="327"/>
      <c r="E18" s="39"/>
    </row>
    <row r="19" spans="1:5" ht="16.5" thickBot="1">
      <c r="A19" s="293">
        <f t="shared" si="0"/>
        <v>10</v>
      </c>
      <c r="B19" s="294"/>
      <c r="C19" s="141"/>
      <c r="D19" s="328"/>
      <c r="E19" s="39"/>
    </row>
    <row r="20" spans="1:5" ht="16.5" thickBot="1">
      <c r="A20" s="333"/>
      <c r="B20" s="275"/>
      <c r="C20" s="113" t="str">
        <f>"Total "&amp;LEFT(A7,3)</f>
        <v>Total I22</v>
      </c>
      <c r="D20" s="114">
        <f>SUM(D10:D19)</f>
        <v>45</v>
      </c>
      <c r="E20" s="39"/>
    </row>
    <row r="21" spans="1:5" ht="15.75">
      <c r="A21" s="39"/>
      <c r="B21" s="40"/>
      <c r="C21" s="39"/>
      <c r="D21" s="39"/>
      <c r="E21" s="39"/>
    </row>
    <row r="22" spans="1:5" ht="15.75">
      <c r="A22" s="39"/>
      <c r="B22" s="40"/>
      <c r="C22" s="39"/>
      <c r="D22" s="39"/>
      <c r="E22" s="39"/>
    </row>
    <row r="23" spans="1:5" ht="15.75">
      <c r="A23" s="39"/>
      <c r="B23" s="40"/>
      <c r="C23" s="39"/>
      <c r="D23" s="39"/>
      <c r="E23" s="39"/>
    </row>
    <row r="24" spans="1:5" ht="15.75">
      <c r="A24" s="39"/>
      <c r="B24" s="40"/>
      <c r="C24" s="39"/>
      <c r="D24" s="39"/>
      <c r="E24" s="39"/>
    </row>
    <row r="25" spans="1:5" ht="15.75">
      <c r="A25" s="39"/>
      <c r="B25" s="40"/>
      <c r="C25" s="39"/>
      <c r="D25" s="39"/>
      <c r="E25" s="39"/>
    </row>
    <row r="26" spans="1:5" ht="15.75">
      <c r="A26" s="39"/>
      <c r="B26" s="40"/>
      <c r="C26" s="39"/>
      <c r="D26" s="39"/>
      <c r="E26" s="39"/>
    </row>
    <row r="27" spans="1:5" ht="15.75">
      <c r="A27" s="39"/>
      <c r="B27" s="41"/>
      <c r="C27" s="39"/>
      <c r="D27" s="39"/>
      <c r="E27" s="39"/>
    </row>
    <row r="28" spans="1:5" ht="15.75">
      <c r="A28" s="39"/>
      <c r="B28" s="40"/>
      <c r="C28" s="39"/>
      <c r="D28" s="39"/>
      <c r="E28" s="39"/>
    </row>
    <row r="29" spans="1:5" ht="15.75">
      <c r="A29" s="39"/>
      <c r="B29" s="40"/>
      <c r="C29" s="39"/>
      <c r="D29" s="39"/>
      <c r="E29" s="39"/>
    </row>
    <row r="30" spans="1:5" ht="15.75">
      <c r="A30" s="39"/>
      <c r="B30" s="42"/>
      <c r="C30" s="39"/>
      <c r="D30" s="39"/>
      <c r="E30" s="39"/>
    </row>
    <row r="31" spans="1:5" ht="15.75">
      <c r="A31" s="39"/>
      <c r="B31" s="31"/>
      <c r="C31" s="39"/>
      <c r="D31" s="39"/>
      <c r="E31" s="39"/>
    </row>
    <row r="32" spans="1:5" ht="15.75">
      <c r="A32" s="39"/>
      <c r="B32" s="31"/>
      <c r="C32" s="39"/>
      <c r="D32" s="39"/>
      <c r="E32" s="39"/>
    </row>
    <row r="33" spans="1:5" ht="15.75">
      <c r="A33" s="39"/>
      <c r="B33" s="39"/>
      <c r="C33" s="39"/>
      <c r="D33" s="39"/>
      <c r="E33" s="39"/>
    </row>
    <row r="34" spans="1:5" ht="15.75">
      <c r="A34" s="39"/>
      <c r="B34" s="39"/>
      <c r="C34" s="39"/>
      <c r="D34" s="39"/>
      <c r="E34" s="39"/>
    </row>
    <row r="35" spans="1:5" ht="15.75">
      <c r="A35" s="39"/>
      <c r="B35" s="39"/>
      <c r="C35" s="39"/>
      <c r="D35" s="39"/>
      <c r="E35" s="39"/>
    </row>
    <row r="36" spans="1:5" ht="15.75">
      <c r="A36" s="39"/>
      <c r="B36" s="39"/>
      <c r="C36" s="39"/>
      <c r="D36" s="39"/>
      <c r="E36" s="39"/>
    </row>
    <row r="37" spans="1:5" ht="15.75">
      <c r="A37" s="39"/>
      <c r="B37" s="39"/>
      <c r="C37" s="39"/>
      <c r="D37" s="39"/>
      <c r="E37" s="39"/>
    </row>
    <row r="38" spans="1:5" ht="15.75">
      <c r="A38" s="39"/>
      <c r="B38" s="39"/>
      <c r="C38" s="39"/>
      <c r="D38" s="39"/>
      <c r="E38" s="39"/>
    </row>
    <row r="39" spans="1:5" ht="15.75">
      <c r="A39" s="39"/>
      <c r="B39" s="39"/>
      <c r="C39" s="39"/>
      <c r="D39" s="39"/>
      <c r="E39" s="39"/>
    </row>
    <row r="40" spans="1:5" ht="15.75">
      <c r="A40" s="39"/>
      <c r="B40" s="39"/>
      <c r="C40" s="39"/>
      <c r="D40" s="39"/>
      <c r="E40" s="39"/>
    </row>
    <row r="41" spans="1:5" ht="15.75">
      <c r="A41" s="39"/>
      <c r="B41" s="39"/>
      <c r="C41" s="39"/>
      <c r="D41" s="39"/>
      <c r="E41" s="39"/>
    </row>
    <row r="42" spans="1:5" ht="15.75">
      <c r="A42" s="39"/>
      <c r="B42" s="39"/>
      <c r="C42" s="39"/>
      <c r="D42" s="39"/>
      <c r="E42" s="39"/>
    </row>
    <row r="43" spans="1:5" ht="15.75">
      <c r="A43" s="39"/>
      <c r="B43" s="39"/>
      <c r="C43" s="39"/>
      <c r="D43" s="39"/>
      <c r="E43" s="39"/>
    </row>
    <row r="44" spans="1:5" ht="15.75">
      <c r="A44" s="39"/>
      <c r="B44" s="39"/>
      <c r="C44" s="39"/>
      <c r="D44" s="39"/>
      <c r="E44" s="39"/>
    </row>
    <row r="45" spans="1:5" ht="15.75">
      <c r="A45" s="39"/>
      <c r="B45" s="39"/>
      <c r="C45" s="39"/>
      <c r="D45" s="39"/>
      <c r="E45" s="39"/>
    </row>
    <row r="46" spans="1:5" ht="15.75">
      <c r="A46" s="39"/>
      <c r="B46" s="39"/>
      <c r="C46" s="39"/>
      <c r="D46" s="39"/>
      <c r="E46" s="39"/>
    </row>
    <row r="47" spans="1:5" ht="15.75">
      <c r="A47" s="39"/>
      <c r="B47" s="39"/>
      <c r="C47" s="39"/>
      <c r="D47" s="39"/>
      <c r="E47" s="39"/>
    </row>
    <row r="48" spans="1:5" ht="15.75">
      <c r="A48" s="39"/>
      <c r="B48" s="39"/>
      <c r="C48" s="39"/>
      <c r="D48" s="39"/>
      <c r="E48" s="39"/>
    </row>
    <row r="49" spans="1:5" ht="15.75">
      <c r="A49" s="39"/>
      <c r="B49" s="39"/>
      <c r="C49" s="39"/>
      <c r="D49" s="39"/>
      <c r="E49" s="39"/>
    </row>
    <row r="50" spans="1:5" ht="15.75">
      <c r="A50" s="39"/>
      <c r="B50" s="39"/>
      <c r="C50" s="39"/>
      <c r="D50" s="39"/>
      <c r="E50" s="39"/>
    </row>
    <row r="51" spans="1:5" ht="15.75">
      <c r="A51" s="39"/>
      <c r="B51" s="39"/>
      <c r="C51" s="39"/>
      <c r="D51" s="39"/>
      <c r="E51" s="39"/>
    </row>
    <row r="52" spans="1:5" ht="15.75">
      <c r="A52" s="39"/>
      <c r="B52" s="39"/>
      <c r="C52" s="39"/>
      <c r="D52" s="39"/>
      <c r="E52" s="39"/>
    </row>
    <row r="53" spans="1:5" ht="15.75">
      <c r="A53" s="39"/>
      <c r="B53" s="39"/>
      <c r="C53" s="39"/>
      <c r="D53" s="39"/>
      <c r="E53" s="39"/>
    </row>
    <row r="54" spans="1:5" ht="15.75">
      <c r="A54" s="39"/>
      <c r="B54" s="39"/>
      <c r="C54" s="39"/>
      <c r="D54" s="39"/>
      <c r="E54" s="39"/>
    </row>
    <row r="55" spans="1:5" ht="15.75">
      <c r="A55" s="39"/>
      <c r="B55" s="39"/>
      <c r="C55" s="39"/>
      <c r="D55" s="39"/>
      <c r="E55" s="39"/>
    </row>
    <row r="56" spans="1:5" ht="15.75">
      <c r="A56" s="39"/>
      <c r="B56" s="39"/>
      <c r="C56" s="39"/>
      <c r="D56" s="39"/>
      <c r="E56" s="39"/>
    </row>
    <row r="57" spans="1:5" ht="15.75">
      <c r="A57" s="39"/>
      <c r="B57" s="39"/>
      <c r="C57" s="39"/>
      <c r="D57" s="39"/>
      <c r="E57" s="39"/>
    </row>
    <row r="58" spans="1:5" ht="15.75">
      <c r="A58" s="39"/>
      <c r="B58" s="39"/>
      <c r="C58" s="39"/>
      <c r="D58" s="39"/>
      <c r="E58" s="39"/>
    </row>
    <row r="59" spans="1:5" ht="15.75">
      <c r="A59" s="39"/>
      <c r="B59" s="39"/>
      <c r="C59" s="39"/>
      <c r="D59" s="39"/>
      <c r="E59" s="39"/>
    </row>
    <row r="60" spans="1:5" ht="15.75">
      <c r="A60" s="39"/>
      <c r="B60" s="39"/>
      <c r="C60" s="39"/>
      <c r="D60" s="39"/>
      <c r="E60" s="39"/>
    </row>
    <row r="61" spans="1:5" ht="15.75">
      <c r="A61" s="39"/>
      <c r="B61" s="39"/>
      <c r="C61" s="39"/>
      <c r="D61" s="39"/>
      <c r="E61" s="39"/>
    </row>
    <row r="62" spans="1:5" ht="15.75">
      <c r="A62" s="39"/>
      <c r="B62" s="39"/>
      <c r="C62" s="39"/>
      <c r="D62" s="39"/>
      <c r="E62" s="39"/>
    </row>
    <row r="63" spans="1:5" ht="15.75">
      <c r="A63" s="39"/>
      <c r="B63" s="39"/>
      <c r="C63" s="39"/>
      <c r="D63" s="39"/>
      <c r="E63" s="39"/>
    </row>
    <row r="64" spans="1:5" ht="15.75">
      <c r="A64" s="39"/>
      <c r="B64" s="39"/>
      <c r="C64" s="39"/>
      <c r="D64" s="39"/>
      <c r="E64" s="39"/>
    </row>
    <row r="65" spans="1:5" ht="15.75">
      <c r="A65" s="39"/>
      <c r="B65" s="39"/>
      <c r="C65" s="39"/>
      <c r="D65" s="39"/>
      <c r="E65" s="3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0"/>
  <sheetViews>
    <sheetView workbookViewId="0">
      <selection activeCell="G10" sqref="G10"/>
    </sheetView>
  </sheetViews>
  <sheetFormatPr defaultRowHeight="15"/>
  <cols>
    <col min="1" max="1" width="5.140625" customWidth="1"/>
    <col min="2" max="2" width="98.28515625" customWidth="1"/>
    <col min="3" max="3" width="15.7109375" customWidth="1"/>
    <col min="4" max="4" width="9.7109375" customWidth="1"/>
  </cols>
  <sheetData>
    <row r="1" spans="1:7" ht="15.75">
      <c r="A1" s="246" t="str">
        <f>'Date initiale'!C3</f>
        <v>Universitatea de Arhitectură și Urbanism "Ion Mincu" București</v>
      </c>
      <c r="B1" s="246"/>
      <c r="C1" s="246"/>
      <c r="D1" s="37"/>
    </row>
    <row r="2" spans="1:7" ht="15.75">
      <c r="A2" s="246" t="str">
        <f>'Date initiale'!B4&amp;" "&amp;'Date initiale'!C4</f>
        <v>Facultatea ARHITECTURA</v>
      </c>
      <c r="B2" s="246"/>
      <c r="C2" s="246"/>
      <c r="D2" s="17"/>
    </row>
    <row r="3" spans="1:7" ht="15.75">
      <c r="A3" s="246" t="str">
        <f>'Date initiale'!B5&amp;" "&amp;'Date initiale'!C5</f>
        <v>Departamentul Sinteza Proiectării de Arhitectură</v>
      </c>
      <c r="B3" s="246"/>
      <c r="C3" s="246"/>
      <c r="D3" s="17"/>
    </row>
    <row r="4" spans="1:7">
      <c r="A4" s="111" t="str">
        <f>'Date initiale'!C6&amp;", "&amp;'Date initiale'!C7</f>
        <v>Nemes Karoly Imre, Conferențiar, pozitia 24</v>
      </c>
      <c r="B4" s="111"/>
      <c r="C4" s="111"/>
    </row>
    <row r="5" spans="1:7" s="172" customFormat="1">
      <c r="A5" s="111"/>
      <c r="B5" s="111"/>
      <c r="C5" s="111"/>
    </row>
    <row r="6" spans="1:7" ht="15.75">
      <c r="A6" s="517" t="s">
        <v>110</v>
      </c>
      <c r="B6" s="517"/>
      <c r="C6" s="517"/>
      <c r="D6" s="517"/>
    </row>
    <row r="7" spans="1:7" ht="39.75" customHeight="1">
      <c r="A7" s="520"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20"/>
      <c r="C7" s="520"/>
      <c r="D7" s="520"/>
    </row>
    <row r="8" spans="1:7" ht="15.75" customHeight="1" thickBot="1">
      <c r="A8" s="51"/>
      <c r="B8" s="51"/>
      <c r="C8" s="51"/>
      <c r="D8" s="51"/>
    </row>
    <row r="9" spans="1:7" ht="30.75" thickBot="1">
      <c r="A9" s="144" t="s">
        <v>55</v>
      </c>
      <c r="B9" s="145" t="s">
        <v>159</v>
      </c>
      <c r="C9" s="145" t="s">
        <v>81</v>
      </c>
      <c r="D9" s="273" t="s">
        <v>147</v>
      </c>
      <c r="F9" s="252" t="s">
        <v>108</v>
      </c>
    </row>
    <row r="10" spans="1:7" s="172" customFormat="1">
      <c r="A10" s="150">
        <v>1</v>
      </c>
      <c r="B10" s="292"/>
      <c r="C10" s="151"/>
      <c r="D10" s="329"/>
      <c r="F10" s="253" t="s">
        <v>170</v>
      </c>
      <c r="G10" s="356" t="s">
        <v>262</v>
      </c>
    </row>
    <row r="11" spans="1:7" s="172" customFormat="1">
      <c r="A11" s="152">
        <f>A10+1</f>
        <v>2</v>
      </c>
      <c r="B11" s="282"/>
      <c r="C11" s="36"/>
      <c r="D11" s="330"/>
      <c r="F11" s="253" t="s">
        <v>172</v>
      </c>
    </row>
    <row r="12" spans="1:7">
      <c r="A12" s="152">
        <f t="shared" ref="A12:A19" si="0">A11+1</f>
        <v>3</v>
      </c>
      <c r="B12" s="282"/>
      <c r="C12" s="36"/>
      <c r="D12" s="330"/>
      <c r="F12" s="253" t="s">
        <v>173</v>
      </c>
    </row>
    <row r="13" spans="1:7" s="172" customFormat="1">
      <c r="A13" s="152">
        <f t="shared" si="0"/>
        <v>4</v>
      </c>
      <c r="B13" s="282"/>
      <c r="C13" s="36"/>
      <c r="D13" s="330"/>
    </row>
    <row r="14" spans="1:7" s="172" customFormat="1">
      <c r="A14" s="152">
        <f t="shared" si="0"/>
        <v>5</v>
      </c>
      <c r="B14" s="282"/>
      <c r="C14" s="36"/>
      <c r="D14" s="330"/>
    </row>
    <row r="15" spans="1:7" s="172" customFormat="1">
      <c r="A15" s="152">
        <f t="shared" si="0"/>
        <v>6</v>
      </c>
      <c r="B15" s="282"/>
      <c r="C15" s="36"/>
      <c r="D15" s="330"/>
    </row>
    <row r="16" spans="1:7" s="172" customFormat="1">
      <c r="A16" s="152">
        <f t="shared" si="0"/>
        <v>7</v>
      </c>
      <c r="B16" s="282"/>
      <c r="C16" s="36"/>
      <c r="D16" s="330"/>
    </row>
    <row r="17" spans="1:4" s="172" customFormat="1">
      <c r="A17" s="152">
        <f t="shared" si="0"/>
        <v>8</v>
      </c>
      <c r="B17" s="282"/>
      <c r="C17" s="36"/>
      <c r="D17" s="330"/>
    </row>
    <row r="18" spans="1:4" s="172" customFormat="1">
      <c r="A18" s="152">
        <f t="shared" si="0"/>
        <v>9</v>
      </c>
      <c r="B18" s="282"/>
      <c r="C18" s="36"/>
      <c r="D18" s="330"/>
    </row>
    <row r="19" spans="1:4" ht="15.75" thickBot="1">
      <c r="A19" s="293">
        <f t="shared" si="0"/>
        <v>10</v>
      </c>
      <c r="B19" s="294"/>
      <c r="C19" s="141"/>
      <c r="D19" s="331"/>
    </row>
    <row r="20" spans="1:4" ht="15.75" thickBot="1">
      <c r="A20" s="332"/>
      <c r="B20" s="111"/>
      <c r="C20" s="113" t="str">
        <f>"Total "&amp;LEFT(A7,3)</f>
        <v>Total I23</v>
      </c>
      <c r="D20" s="295">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K18" sqref="K18"/>
    </sheetView>
  </sheetViews>
  <sheetFormatPr defaultRowHeight="15"/>
  <cols>
    <col min="1" max="1" width="5.140625" customWidth="1"/>
    <col min="2" max="2" width="27.5703125" customWidth="1"/>
    <col min="3" max="3" width="46.85546875" style="172" customWidth="1"/>
    <col min="4" max="4" width="30" style="172" customWidth="1"/>
    <col min="5" max="5" width="10.5703125" customWidth="1"/>
    <col min="6" max="6" width="9.7109375" customWidth="1"/>
  </cols>
  <sheetData>
    <row r="1" spans="1:9">
      <c r="A1" s="248" t="str">
        <f>'Date initiale'!C3</f>
        <v>Universitatea de Arhitectură și Urbanism "Ion Mincu" București</v>
      </c>
      <c r="B1" s="248"/>
      <c r="C1" s="248"/>
      <c r="D1" s="248"/>
      <c r="E1" s="248"/>
    </row>
    <row r="2" spans="1:9">
      <c r="A2" s="248" t="str">
        <f>'Date initiale'!B4&amp;" "&amp;'Date initiale'!C4</f>
        <v>Facultatea ARHITECTURA</v>
      </c>
      <c r="B2" s="248"/>
      <c r="C2" s="248"/>
      <c r="D2" s="248"/>
      <c r="E2" s="248"/>
    </row>
    <row r="3" spans="1:9">
      <c r="A3" s="248" t="str">
        <f>'Date initiale'!B5&amp;" "&amp;'Date initiale'!C5</f>
        <v>Departamentul Sinteza Proiectării de Arhitectură</v>
      </c>
      <c r="B3" s="248"/>
      <c r="C3" s="248"/>
      <c r="D3" s="248"/>
      <c r="E3" s="248"/>
    </row>
    <row r="4" spans="1:9">
      <c r="A4" s="111" t="str">
        <f>'Date initiale'!C6&amp;", "&amp;'Date initiale'!C7</f>
        <v>Nemes Karoly Imre, Conferențiar, pozitia 24</v>
      </c>
      <c r="B4" s="111"/>
      <c r="C4" s="111"/>
      <c r="D4" s="111"/>
      <c r="E4" s="111"/>
    </row>
    <row r="5" spans="1:9" s="172" customFormat="1">
      <c r="A5" s="111"/>
      <c r="B5" s="111"/>
      <c r="C5" s="111"/>
      <c r="D5" s="111"/>
      <c r="E5" s="111"/>
    </row>
    <row r="6" spans="1:9" ht="15.75">
      <c r="A6" s="265" t="s">
        <v>110</v>
      </c>
    </row>
    <row r="7" spans="1:9" ht="15.75">
      <c r="A7" s="520" t="str">
        <f>'Descriere indicatori'!B31&amp;". "&amp;'Descriere indicatori'!C31</f>
        <v xml:space="preserve">I24. Îndrumare de doctorat sau în co-tutelă la nivel internaţional/naţional </v>
      </c>
      <c r="B7" s="520"/>
      <c r="C7" s="520"/>
      <c r="D7" s="520"/>
      <c r="E7" s="520"/>
      <c r="F7" s="520"/>
    </row>
    <row r="8" spans="1:9" ht="15.75" thickBot="1"/>
    <row r="9" spans="1:9" ht="30.75" thickBot="1">
      <c r="A9" s="144" t="s">
        <v>55</v>
      </c>
      <c r="B9" s="145" t="s">
        <v>153</v>
      </c>
      <c r="C9" s="145" t="s">
        <v>155</v>
      </c>
      <c r="D9" s="145" t="s">
        <v>154</v>
      </c>
      <c r="E9" s="145" t="s">
        <v>81</v>
      </c>
      <c r="F9" s="273" t="s">
        <v>147</v>
      </c>
      <c r="H9" s="252" t="s">
        <v>108</v>
      </c>
    </row>
    <row r="10" spans="1:9">
      <c r="A10" s="150">
        <v>1</v>
      </c>
      <c r="B10" s="292"/>
      <c r="C10" s="292"/>
      <c r="D10" s="292"/>
      <c r="E10" s="151"/>
      <c r="F10" s="329"/>
      <c r="H10" s="253" t="s">
        <v>266</v>
      </c>
      <c r="I10" s="356" t="s">
        <v>267</v>
      </c>
    </row>
    <row r="11" spans="1:9">
      <c r="A11" s="152">
        <f>A10+1</f>
        <v>2</v>
      </c>
      <c r="B11" s="282"/>
      <c r="C11" s="282"/>
      <c r="D11" s="282"/>
      <c r="E11" s="36"/>
      <c r="F11" s="330"/>
      <c r="H11" s="172"/>
      <c r="I11" s="356" t="s">
        <v>268</v>
      </c>
    </row>
    <row r="12" spans="1:9">
      <c r="A12" s="152">
        <f t="shared" ref="A12:A19" si="0">A11+1</f>
        <v>3</v>
      </c>
      <c r="B12" s="282"/>
      <c r="C12" s="282"/>
      <c r="D12" s="282"/>
      <c r="E12" s="36"/>
      <c r="F12" s="330"/>
    </row>
    <row r="13" spans="1:9">
      <c r="A13" s="152">
        <f t="shared" si="0"/>
        <v>4</v>
      </c>
      <c r="B13" s="282"/>
      <c r="C13" s="282"/>
      <c r="D13" s="282"/>
      <c r="E13" s="36"/>
      <c r="F13" s="330"/>
    </row>
    <row r="14" spans="1:9">
      <c r="A14" s="152">
        <f t="shared" si="0"/>
        <v>5</v>
      </c>
      <c r="B14" s="282"/>
      <c r="C14" s="282"/>
      <c r="D14" s="282"/>
      <c r="E14" s="36"/>
      <c r="F14" s="330"/>
    </row>
    <row r="15" spans="1:9">
      <c r="A15" s="152">
        <f t="shared" si="0"/>
        <v>6</v>
      </c>
      <c r="B15" s="282"/>
      <c r="C15" s="282"/>
      <c r="D15" s="282"/>
      <c r="E15" s="36"/>
      <c r="F15" s="330"/>
    </row>
    <row r="16" spans="1:9">
      <c r="A16" s="152">
        <f t="shared" si="0"/>
        <v>7</v>
      </c>
      <c r="B16" s="282"/>
      <c r="C16" s="282"/>
      <c r="D16" s="282"/>
      <c r="E16" s="36"/>
      <c r="F16" s="330"/>
    </row>
    <row r="17" spans="1:6">
      <c r="A17" s="152">
        <f t="shared" si="0"/>
        <v>8</v>
      </c>
      <c r="B17" s="282"/>
      <c r="C17" s="282"/>
      <c r="D17" s="282"/>
      <c r="E17" s="36"/>
      <c r="F17" s="330"/>
    </row>
    <row r="18" spans="1:6">
      <c r="A18" s="152">
        <f t="shared" si="0"/>
        <v>9</v>
      </c>
      <c r="B18" s="282"/>
      <c r="C18" s="282"/>
      <c r="D18" s="282"/>
      <c r="E18" s="36"/>
      <c r="F18" s="330"/>
    </row>
    <row r="19" spans="1:6" ht="15.75" thickBot="1">
      <c r="A19" s="293">
        <f t="shared" si="0"/>
        <v>10</v>
      </c>
      <c r="B19" s="294"/>
      <c r="C19" s="294"/>
      <c r="D19" s="294"/>
      <c r="E19" s="141"/>
      <c r="F19" s="331"/>
    </row>
    <row r="20" spans="1:6" ht="15.75" thickBot="1">
      <c r="A20" s="332"/>
      <c r="B20" s="111"/>
      <c r="C20" s="111"/>
      <c r="D20" s="111"/>
      <c r="E20" s="113" t="str">
        <f>"Total "&amp;LEFT(A7,3)</f>
        <v>Total I24</v>
      </c>
      <c r="F20" s="295">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297"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4"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zoomScale="115" zoomScaleNormal="115" workbookViewId="0">
      <selection activeCell="F8" sqref="F8"/>
    </sheetView>
  </sheetViews>
  <sheetFormatPr defaultRowHeight="15"/>
  <cols>
    <col min="1" max="1" width="3.85546875" style="172" customWidth="1"/>
    <col min="2" max="2" width="9.140625" customWidth="1"/>
    <col min="3" max="3" width="55" customWidth="1"/>
    <col min="4" max="4" width="9.42578125" style="62" customWidth="1"/>
    <col min="5" max="5" width="14.28515625" customWidth="1"/>
  </cols>
  <sheetData>
    <row r="1" spans="2:5">
      <c r="B1" s="76" t="s">
        <v>187</v>
      </c>
      <c r="D1"/>
    </row>
    <row r="2" spans="2:5">
      <c r="B2" s="76"/>
      <c r="D2"/>
    </row>
    <row r="3" spans="2:5" ht="45">
      <c r="B3" s="61" t="s">
        <v>63</v>
      </c>
      <c r="C3" s="12" t="s">
        <v>17</v>
      </c>
      <c r="D3" s="61" t="s">
        <v>18</v>
      </c>
      <c r="E3" s="12" t="s">
        <v>97</v>
      </c>
    </row>
    <row r="4" spans="2:5" ht="30">
      <c r="B4" s="67" t="s">
        <v>112</v>
      </c>
      <c r="C4" s="11" t="s">
        <v>20</v>
      </c>
      <c r="D4" s="67" t="s">
        <v>196</v>
      </c>
      <c r="E4" s="64" t="s">
        <v>98</v>
      </c>
    </row>
    <row r="5" spans="2:5">
      <c r="B5" s="67" t="s">
        <v>113</v>
      </c>
      <c r="C5" s="11" t="s">
        <v>22</v>
      </c>
      <c r="D5" s="67" t="s">
        <v>197</v>
      </c>
      <c r="E5" s="64" t="s">
        <v>16</v>
      </c>
    </row>
    <row r="6" spans="2:5" ht="30">
      <c r="B6" s="67" t="s">
        <v>114</v>
      </c>
      <c r="C6" s="26" t="s">
        <v>24</v>
      </c>
      <c r="D6" s="67" t="s">
        <v>198</v>
      </c>
      <c r="E6" s="64" t="s">
        <v>25</v>
      </c>
    </row>
    <row r="7" spans="2:5">
      <c r="B7" s="67" t="s">
        <v>115</v>
      </c>
      <c r="C7" s="11" t="s">
        <v>199</v>
      </c>
      <c r="D7" s="67" t="s">
        <v>198</v>
      </c>
      <c r="E7" s="64" t="s">
        <v>27</v>
      </c>
    </row>
    <row r="8" spans="2:5" s="47" customFormat="1" ht="60">
      <c r="B8" s="67" t="s">
        <v>116</v>
      </c>
      <c r="C8" s="64" t="s">
        <v>200</v>
      </c>
      <c r="D8" s="67" t="s">
        <v>198</v>
      </c>
      <c r="E8" s="64" t="s">
        <v>27</v>
      </c>
    </row>
    <row r="9" spans="2:5" ht="30" customHeight="1">
      <c r="B9" s="67" t="s">
        <v>117</v>
      </c>
      <c r="C9" s="15" t="s">
        <v>201</v>
      </c>
      <c r="D9" s="67" t="s">
        <v>202</v>
      </c>
      <c r="E9" s="64" t="s">
        <v>27</v>
      </c>
    </row>
    <row r="10" spans="2:5" ht="30" customHeight="1">
      <c r="B10" s="67" t="s">
        <v>118</v>
      </c>
      <c r="C10" s="15" t="s">
        <v>203</v>
      </c>
      <c r="D10" s="67" t="s">
        <v>202</v>
      </c>
      <c r="E10" s="64" t="s">
        <v>27</v>
      </c>
    </row>
    <row r="11" spans="2:5" ht="30">
      <c r="B11" s="67" t="s">
        <v>119</v>
      </c>
      <c r="C11" s="15" t="s">
        <v>204</v>
      </c>
      <c r="D11" s="67" t="s">
        <v>198</v>
      </c>
      <c r="E11" s="64" t="s">
        <v>32</v>
      </c>
    </row>
    <row r="12" spans="2:5" ht="30">
      <c r="B12" s="67" t="s">
        <v>120</v>
      </c>
      <c r="C12" s="11" t="s">
        <v>205</v>
      </c>
      <c r="D12" s="67" t="s">
        <v>206</v>
      </c>
      <c r="E12" s="64" t="s">
        <v>32</v>
      </c>
    </row>
    <row r="13" spans="2:5" ht="62.25" customHeight="1">
      <c r="B13" s="67" t="s">
        <v>121</v>
      </c>
      <c r="C13" s="63" t="s">
        <v>207</v>
      </c>
      <c r="D13" s="67" t="s">
        <v>208</v>
      </c>
      <c r="E13" s="64" t="s">
        <v>35</v>
      </c>
    </row>
    <row r="14" spans="2:5" ht="60">
      <c r="B14" s="68" t="s">
        <v>122</v>
      </c>
      <c r="C14" s="15" t="s">
        <v>209</v>
      </c>
      <c r="D14" s="67" t="s">
        <v>210</v>
      </c>
      <c r="E14" s="64" t="s">
        <v>37</v>
      </c>
    </row>
    <row r="15" spans="2:5" ht="76.5" customHeight="1">
      <c r="B15" s="69"/>
      <c r="C15" s="15" t="s">
        <v>211</v>
      </c>
      <c r="D15" s="67" t="s">
        <v>212</v>
      </c>
      <c r="E15" s="64" t="s">
        <v>38</v>
      </c>
    </row>
    <row r="16" spans="2:5" ht="30">
      <c r="B16" s="70"/>
      <c r="C16" s="30" t="s">
        <v>213</v>
      </c>
      <c r="D16" s="67" t="s">
        <v>214</v>
      </c>
      <c r="E16" s="64" t="s">
        <v>39</v>
      </c>
    </row>
    <row r="17" spans="2:5" ht="90" customHeight="1">
      <c r="B17" s="67" t="s">
        <v>123</v>
      </c>
      <c r="C17" s="15" t="s">
        <v>215</v>
      </c>
      <c r="D17" s="67" t="s">
        <v>216</v>
      </c>
      <c r="E17" s="64" t="s">
        <v>59</v>
      </c>
    </row>
    <row r="18" spans="2:5" ht="61.5" customHeight="1">
      <c r="B18" s="67" t="s">
        <v>124</v>
      </c>
      <c r="C18" s="15" t="s">
        <v>217</v>
      </c>
      <c r="D18" s="67" t="s">
        <v>218</v>
      </c>
      <c r="E18" s="64" t="s">
        <v>59</v>
      </c>
    </row>
    <row r="19" spans="2:5" ht="75" customHeight="1">
      <c r="B19" s="502" t="s">
        <v>125</v>
      </c>
      <c r="C19" s="11" t="s">
        <v>219</v>
      </c>
      <c r="D19" s="67" t="s">
        <v>220</v>
      </c>
      <c r="E19" s="64" t="s">
        <v>59</v>
      </c>
    </row>
    <row r="20" spans="2:5" ht="45">
      <c r="B20" s="503"/>
      <c r="C20" s="11" t="s">
        <v>221</v>
      </c>
      <c r="D20" s="67" t="s">
        <v>222</v>
      </c>
      <c r="E20" s="64" t="s">
        <v>59</v>
      </c>
    </row>
    <row r="21" spans="2:5" ht="60">
      <c r="B21" s="219"/>
      <c r="C21" s="11" t="s">
        <v>62</v>
      </c>
      <c r="D21" s="67" t="s">
        <v>223</v>
      </c>
      <c r="E21" s="64" t="s">
        <v>59</v>
      </c>
    </row>
    <row r="22" spans="2:5" s="172" customFormat="1" ht="75">
      <c r="B22" s="67" t="s">
        <v>0</v>
      </c>
      <c r="C22" s="11" t="s">
        <v>224</v>
      </c>
      <c r="D22" s="67" t="s">
        <v>225</v>
      </c>
      <c r="E22" s="64" t="s">
        <v>59</v>
      </c>
    </row>
    <row r="23" spans="2:5" ht="135.75" customHeight="1">
      <c r="B23" s="73" t="s">
        <v>126</v>
      </c>
      <c r="C23" s="71" t="s">
        <v>226</v>
      </c>
      <c r="D23" s="72" t="s">
        <v>227</v>
      </c>
      <c r="E23" s="71" t="s">
        <v>228</v>
      </c>
    </row>
    <row r="24" spans="2:5" ht="60">
      <c r="B24" s="70" t="s">
        <v>127</v>
      </c>
      <c r="C24" s="57" t="s">
        <v>229</v>
      </c>
      <c r="D24" s="70" t="s">
        <v>230</v>
      </c>
      <c r="E24" s="66" t="s">
        <v>65</v>
      </c>
    </row>
    <row r="25" spans="2:5" ht="75">
      <c r="B25" s="67" t="s">
        <v>128</v>
      </c>
      <c r="C25" s="15" t="s">
        <v>231</v>
      </c>
      <c r="D25" s="67" t="s">
        <v>232</v>
      </c>
      <c r="E25" s="64" t="s">
        <v>67</v>
      </c>
    </row>
    <row r="26" spans="2:5" ht="106.5" customHeight="1">
      <c r="B26" s="67" t="s">
        <v>129</v>
      </c>
      <c r="C26" s="75" t="s">
        <v>233</v>
      </c>
      <c r="D26" s="67" t="s">
        <v>99</v>
      </c>
      <c r="E26" s="64" t="s">
        <v>41</v>
      </c>
    </row>
    <row r="27" spans="2:5" ht="45">
      <c r="B27" s="67" t="s">
        <v>130</v>
      </c>
      <c r="C27" s="74" t="s">
        <v>234</v>
      </c>
      <c r="D27" s="67" t="s">
        <v>235</v>
      </c>
      <c r="E27" s="64" t="s">
        <v>43</v>
      </c>
    </row>
    <row r="28" spans="2:5" ht="30">
      <c r="B28" s="67" t="s">
        <v>131</v>
      </c>
      <c r="C28" s="66" t="s">
        <v>236</v>
      </c>
      <c r="D28" s="67" t="s">
        <v>232</v>
      </c>
      <c r="E28" s="64" t="s">
        <v>43</v>
      </c>
    </row>
    <row r="29" spans="2:5" ht="107.25" customHeight="1">
      <c r="B29" s="67" t="s">
        <v>132</v>
      </c>
      <c r="C29" s="65" t="s">
        <v>264</v>
      </c>
      <c r="D29" s="67" t="s">
        <v>100</v>
      </c>
      <c r="E29" s="64" t="s">
        <v>46</v>
      </c>
    </row>
    <row r="30" spans="2:5" ht="75">
      <c r="B30" s="67" t="s">
        <v>133</v>
      </c>
      <c r="C30" s="64" t="s">
        <v>237</v>
      </c>
      <c r="D30" s="67" t="s">
        <v>238</v>
      </c>
      <c r="E30" s="64" t="s">
        <v>41</v>
      </c>
    </row>
    <row r="31" spans="2:5" ht="75">
      <c r="B31" s="67" t="s">
        <v>239</v>
      </c>
      <c r="C31" s="64" t="s">
        <v>49</v>
      </c>
      <c r="D31" s="67" t="s">
        <v>240</v>
      </c>
      <c r="E31" s="64" t="s">
        <v>241</v>
      </c>
    </row>
    <row r="33" spans="2:5" s="172" customFormat="1">
      <c r="B33" s="507" t="s">
        <v>193</v>
      </c>
      <c r="C33" s="505"/>
      <c r="D33" s="505"/>
      <c r="E33" s="505"/>
    </row>
    <row r="34" spans="2:5" s="172" customFormat="1">
      <c r="B34" s="505"/>
      <c r="C34" s="505"/>
      <c r="D34" s="505"/>
      <c r="E34" s="505"/>
    </row>
    <row r="35" spans="2:5" s="172" customFormat="1">
      <c r="B35" s="505"/>
      <c r="C35" s="505"/>
      <c r="D35" s="505"/>
      <c r="E35" s="505"/>
    </row>
    <row r="36" spans="2:5" s="172" customFormat="1">
      <c r="B36" s="505"/>
      <c r="C36" s="505"/>
      <c r="D36" s="505"/>
      <c r="E36" s="505"/>
    </row>
    <row r="37" spans="2:5" s="172" customFormat="1">
      <c r="B37" s="505"/>
      <c r="C37" s="505"/>
      <c r="D37" s="505"/>
      <c r="E37" s="505"/>
    </row>
    <row r="38" spans="2:5" s="172" customFormat="1">
      <c r="B38" s="505"/>
      <c r="C38" s="505"/>
      <c r="D38" s="505"/>
      <c r="E38" s="505"/>
    </row>
    <row r="39" spans="2:5" s="172" customFormat="1">
      <c r="B39" s="505"/>
      <c r="C39" s="505"/>
      <c r="D39" s="505"/>
      <c r="E39" s="505"/>
    </row>
    <row r="40" spans="2:5" s="172" customFormat="1" ht="128.25" customHeight="1">
      <c r="B40" s="505"/>
      <c r="C40" s="505"/>
      <c r="D40" s="505"/>
      <c r="E40" s="505"/>
    </row>
    <row r="41" spans="2:5" s="172" customFormat="1">
      <c r="B41" s="506" t="s">
        <v>191</v>
      </c>
      <c r="C41" s="506"/>
      <c r="D41" s="506"/>
      <c r="E41" s="506"/>
    </row>
    <row r="42" spans="2:5" ht="48.75" customHeight="1">
      <c r="B42" s="504" t="s">
        <v>50</v>
      </c>
      <c r="C42" s="504"/>
      <c r="D42" s="504"/>
      <c r="E42" s="504"/>
    </row>
    <row r="43" spans="2:5" ht="64.5" customHeight="1">
      <c r="B43" s="504" t="s">
        <v>188</v>
      </c>
      <c r="C43" s="504"/>
      <c r="D43" s="504"/>
      <c r="E43" s="504"/>
    </row>
    <row r="44" spans="2:5" ht="59.25" customHeight="1">
      <c r="B44" s="504" t="s">
        <v>189</v>
      </c>
      <c r="C44" s="504"/>
      <c r="D44" s="504"/>
      <c r="E44" s="504"/>
    </row>
    <row r="45" spans="2:5" s="172" customFormat="1" ht="46.5" customHeight="1">
      <c r="B45" s="504" t="s">
        <v>190</v>
      </c>
      <c r="C45" s="504"/>
      <c r="D45" s="504"/>
      <c r="E45" s="504"/>
    </row>
    <row r="46" spans="2:5" ht="32.25" customHeight="1">
      <c r="B46" s="505" t="s">
        <v>192</v>
      </c>
      <c r="C46" s="505"/>
      <c r="D46" s="505"/>
      <c r="E46" s="505"/>
    </row>
    <row r="47" spans="2:5">
      <c r="B47" s="510" t="s">
        <v>179</v>
      </c>
      <c r="C47" s="505"/>
      <c r="D47" s="505"/>
      <c r="E47" s="505"/>
    </row>
    <row r="48" spans="2:5">
      <c r="B48" s="505"/>
      <c r="C48" s="505"/>
      <c r="D48" s="505"/>
      <c r="E48" s="505"/>
    </row>
    <row r="49" spans="2:5">
      <c r="B49" s="505"/>
      <c r="C49" s="505"/>
      <c r="D49" s="505"/>
      <c r="E49" s="505"/>
    </row>
    <row r="50" spans="2:5">
      <c r="B50" s="505"/>
      <c r="C50" s="505"/>
      <c r="D50" s="505"/>
      <c r="E50" s="505"/>
    </row>
    <row r="51" spans="2:5">
      <c r="B51" s="505"/>
      <c r="C51" s="505"/>
      <c r="D51" s="505"/>
      <c r="E51" s="505"/>
    </row>
    <row r="52" spans="2:5">
      <c r="B52" s="505"/>
      <c r="C52" s="505"/>
      <c r="D52" s="505"/>
      <c r="E52" s="505"/>
    </row>
    <row r="53" spans="2:5">
      <c r="B53" s="505"/>
      <c r="C53" s="505"/>
      <c r="D53" s="505"/>
      <c r="E53" s="505"/>
    </row>
    <row r="54" spans="2:5" ht="114" customHeight="1">
      <c r="B54" s="505"/>
      <c r="C54" s="505"/>
      <c r="D54" s="505"/>
      <c r="E54" s="505"/>
    </row>
    <row r="56" spans="2:5">
      <c r="B56" s="356" t="s">
        <v>194</v>
      </c>
    </row>
    <row r="57" spans="2:5" ht="63" customHeight="1">
      <c r="B57" s="508" t="s">
        <v>195</v>
      </c>
      <c r="C57" s="509"/>
      <c r="D57" s="509"/>
      <c r="E57" s="509"/>
    </row>
    <row r="62" spans="2:5" ht="86.25" customHeight="1"/>
  </sheetData>
  <sheetProtection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E26" sqref="E26"/>
    </sheetView>
  </sheetViews>
  <sheetFormatPr defaultRowHeight="15"/>
  <cols>
    <col min="2" max="2" width="46.5703125" customWidth="1"/>
    <col min="3" max="4" width="14.28515625" customWidth="1"/>
  </cols>
  <sheetData>
    <row r="1" spans="1:8">
      <c r="A1" s="76" t="s">
        <v>103</v>
      </c>
    </row>
    <row r="3" spans="1:8" ht="64.5" customHeight="1">
      <c r="A3" s="78" t="s">
        <v>2</v>
      </c>
      <c r="B3" s="77" t="s">
        <v>1</v>
      </c>
      <c r="C3" s="79" t="s">
        <v>3</v>
      </c>
      <c r="D3" s="79"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58" t="s">
        <v>8</v>
      </c>
      <c r="B7" s="357" t="s">
        <v>244</v>
      </c>
      <c r="C7" s="358" t="s">
        <v>12</v>
      </c>
      <c r="D7" s="358"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A22" sqref="A22:I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46" t="str">
        <f>'Date initiale'!C3</f>
        <v>Universitatea de Arhitectură și Urbanism "Ion Mincu" București</v>
      </c>
      <c r="B1" s="246"/>
      <c r="C1" s="246"/>
      <c r="D1" s="2"/>
      <c r="E1" s="2"/>
      <c r="F1" s="3"/>
      <c r="G1" s="3"/>
      <c r="H1" s="3"/>
      <c r="I1" s="3"/>
    </row>
    <row r="2" spans="1:31" ht="15.75">
      <c r="A2" s="246" t="str">
        <f>'Date initiale'!B4&amp;" "&amp;'Date initiale'!C4</f>
        <v>Facultatea ARHITECTURA</v>
      </c>
      <c r="B2" s="246"/>
      <c r="C2" s="246"/>
      <c r="D2" s="2"/>
      <c r="E2" s="2"/>
      <c r="F2" s="3"/>
      <c r="G2" s="3"/>
      <c r="H2" s="3"/>
      <c r="I2" s="3"/>
    </row>
    <row r="3" spans="1:31" ht="15.75">
      <c r="A3" s="246" t="str">
        <f>'Date initiale'!B5&amp;" "&amp;'Date initiale'!C5</f>
        <v>Departamentul Sinteza Proiectării de Arhitectură</v>
      </c>
      <c r="B3" s="246"/>
      <c r="C3" s="246"/>
      <c r="D3" s="2"/>
      <c r="E3" s="2"/>
      <c r="F3" s="2"/>
      <c r="G3" s="2"/>
      <c r="H3" s="2"/>
      <c r="I3" s="2"/>
    </row>
    <row r="4" spans="1:31" ht="15.75">
      <c r="A4" s="512" t="str">
        <f>'Date initiale'!C6&amp;", "&amp;'Date initiale'!C7</f>
        <v>Nemes Karoly Imre, Conferențiar, pozitia 24</v>
      </c>
      <c r="B4" s="512"/>
      <c r="C4" s="512"/>
      <c r="D4" s="2"/>
      <c r="E4" s="2"/>
      <c r="F4" s="3"/>
      <c r="G4" s="3"/>
      <c r="H4" s="3"/>
      <c r="I4" s="3"/>
    </row>
    <row r="5" spans="1:31" s="172" customFormat="1" ht="15.75">
      <c r="A5" s="247"/>
      <c r="B5" s="247"/>
      <c r="C5" s="247"/>
      <c r="D5" s="2"/>
      <c r="E5" s="2"/>
      <c r="F5" s="3"/>
      <c r="G5" s="3"/>
      <c r="H5" s="3"/>
      <c r="I5" s="3"/>
    </row>
    <row r="6" spans="1:31" ht="15.75">
      <c r="A6" s="511" t="s">
        <v>110</v>
      </c>
      <c r="B6" s="511"/>
      <c r="C6" s="511"/>
      <c r="D6" s="511"/>
      <c r="E6" s="511"/>
      <c r="F6" s="511"/>
      <c r="G6" s="511"/>
      <c r="H6" s="511"/>
      <c r="I6" s="511"/>
    </row>
    <row r="7" spans="1:31" ht="15.75">
      <c r="A7" s="511" t="str">
        <f>'Descriere indicatori'!B4&amp;". "&amp;'Descriere indicatori'!C4</f>
        <v xml:space="preserve">I1. Cărţi de autor/capitole publicate la edituri cu prestigiu internaţional* </v>
      </c>
      <c r="B7" s="511"/>
      <c r="C7" s="511"/>
      <c r="D7" s="511"/>
      <c r="E7" s="511"/>
      <c r="F7" s="511"/>
      <c r="G7" s="511"/>
      <c r="H7" s="511"/>
      <c r="I7" s="511"/>
    </row>
    <row r="8" spans="1:31" ht="16.5" thickBot="1">
      <c r="A8" s="33"/>
      <c r="B8" s="33"/>
      <c r="C8" s="33"/>
      <c r="D8" s="33"/>
      <c r="E8" s="33"/>
      <c r="F8" s="33"/>
      <c r="G8" s="33"/>
      <c r="H8" s="33"/>
      <c r="I8" s="33"/>
    </row>
    <row r="9" spans="1:31" s="6" customFormat="1" ht="60.75" thickBot="1">
      <c r="A9" s="178" t="s">
        <v>55</v>
      </c>
      <c r="B9" s="179" t="s">
        <v>83</v>
      </c>
      <c r="C9" s="179" t="s">
        <v>175</v>
      </c>
      <c r="D9" s="179" t="s">
        <v>85</v>
      </c>
      <c r="E9" s="179" t="s">
        <v>86</v>
      </c>
      <c r="F9" s="180" t="s">
        <v>87</v>
      </c>
      <c r="G9" s="179" t="s">
        <v>88</v>
      </c>
      <c r="H9" s="179" t="s">
        <v>89</v>
      </c>
      <c r="I9" s="181" t="s">
        <v>90</v>
      </c>
      <c r="J9" s="4"/>
      <c r="K9" s="252" t="s">
        <v>108</v>
      </c>
      <c r="L9" s="5"/>
      <c r="M9" s="5"/>
      <c r="N9" s="5"/>
      <c r="O9" s="5"/>
      <c r="P9" s="5"/>
      <c r="Q9" s="5"/>
      <c r="R9" s="5"/>
      <c r="S9" s="5"/>
      <c r="T9" s="5"/>
      <c r="U9" s="5"/>
      <c r="V9" s="5"/>
      <c r="W9" s="5"/>
      <c r="X9" s="5"/>
      <c r="Y9" s="5"/>
      <c r="Z9" s="5"/>
      <c r="AA9" s="5"/>
      <c r="AB9" s="5"/>
      <c r="AC9" s="5"/>
      <c r="AD9" s="5"/>
      <c r="AE9" s="5"/>
    </row>
    <row r="10" spans="1:31" s="6" customFormat="1" ht="15.75">
      <c r="A10" s="96">
        <v>1</v>
      </c>
      <c r="B10" s="365"/>
      <c r="C10" s="365"/>
      <c r="D10" s="365"/>
      <c r="E10" s="366"/>
      <c r="F10" s="367"/>
      <c r="G10" s="367"/>
      <c r="H10" s="367"/>
      <c r="I10" s="368"/>
      <c r="J10" s="8"/>
      <c r="K10" s="253" t="s">
        <v>109</v>
      </c>
      <c r="L10" s="359" t="s">
        <v>245</v>
      </c>
      <c r="M10" s="9"/>
      <c r="N10" s="9"/>
      <c r="O10" s="9"/>
      <c r="P10" s="9"/>
      <c r="Q10" s="9"/>
      <c r="R10" s="9"/>
      <c r="S10" s="9"/>
      <c r="T10" s="9"/>
      <c r="U10" s="10"/>
      <c r="V10" s="10"/>
      <c r="W10" s="10"/>
      <c r="X10" s="10"/>
      <c r="Y10" s="10"/>
      <c r="Z10" s="10"/>
      <c r="AA10" s="10"/>
      <c r="AB10" s="10"/>
      <c r="AC10" s="10"/>
      <c r="AD10" s="10"/>
      <c r="AE10" s="10"/>
    </row>
    <row r="11" spans="1:31" s="6" customFormat="1" ht="15.75">
      <c r="A11" s="100">
        <f>A10+1</f>
        <v>2</v>
      </c>
      <c r="B11" s="369"/>
      <c r="C11" s="370"/>
      <c r="D11" s="369"/>
      <c r="E11" s="371"/>
      <c r="F11" s="372"/>
      <c r="G11" s="373"/>
      <c r="H11" s="373"/>
      <c r="I11" s="374"/>
      <c r="J11" s="8"/>
      <c r="K11" s="251"/>
      <c r="L11" s="9"/>
      <c r="M11" s="9"/>
      <c r="N11" s="9"/>
      <c r="O11" s="9"/>
      <c r="P11" s="9"/>
      <c r="Q11" s="9"/>
      <c r="R11" s="9"/>
      <c r="S11" s="9"/>
      <c r="T11" s="9"/>
      <c r="U11" s="10"/>
      <c r="V11" s="10"/>
      <c r="W11" s="10"/>
      <c r="X11" s="10"/>
      <c r="Y11" s="10"/>
      <c r="Z11" s="10"/>
      <c r="AA11" s="10"/>
      <c r="AB11" s="10"/>
      <c r="AC11" s="10"/>
      <c r="AD11" s="10"/>
      <c r="AE11" s="10"/>
    </row>
    <row r="12" spans="1:31" s="6" customFormat="1" ht="15.75">
      <c r="A12" s="100">
        <f t="shared" ref="A12:A19" si="0">A11+1</f>
        <v>3</v>
      </c>
      <c r="B12" s="102"/>
      <c r="C12" s="102"/>
      <c r="D12" s="102"/>
      <c r="E12" s="103"/>
      <c r="F12" s="104"/>
      <c r="G12" s="105"/>
      <c r="H12" s="105"/>
      <c r="I12" s="303"/>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00">
        <f t="shared" si="0"/>
        <v>4</v>
      </c>
      <c r="B13" s="101"/>
      <c r="C13" s="102"/>
      <c r="D13" s="101"/>
      <c r="E13" s="103"/>
      <c r="F13" s="104"/>
      <c r="G13" s="105"/>
      <c r="H13" s="105"/>
      <c r="I13" s="303"/>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00">
        <f t="shared" si="0"/>
        <v>5</v>
      </c>
      <c r="B14" s="102"/>
      <c r="C14" s="102"/>
      <c r="D14" s="102"/>
      <c r="E14" s="103"/>
      <c r="F14" s="104"/>
      <c r="G14" s="105"/>
      <c r="H14" s="105"/>
      <c r="I14" s="303"/>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00">
        <f t="shared" si="0"/>
        <v>6</v>
      </c>
      <c r="B15" s="102"/>
      <c r="C15" s="102"/>
      <c r="D15" s="102"/>
      <c r="E15" s="103"/>
      <c r="F15" s="104"/>
      <c r="G15" s="105"/>
      <c r="H15" s="105"/>
      <c r="I15" s="303"/>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00">
        <f t="shared" si="0"/>
        <v>7</v>
      </c>
      <c r="B16" s="101"/>
      <c r="C16" s="102"/>
      <c r="D16" s="101"/>
      <c r="E16" s="103"/>
      <c r="F16" s="104"/>
      <c r="G16" s="105"/>
      <c r="H16" s="105"/>
      <c r="I16" s="303"/>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00">
        <f t="shared" si="0"/>
        <v>8</v>
      </c>
      <c r="B17" s="102"/>
      <c r="C17" s="102"/>
      <c r="D17" s="102"/>
      <c r="E17" s="103"/>
      <c r="F17" s="104"/>
      <c r="G17" s="105"/>
      <c r="H17" s="105"/>
      <c r="I17" s="30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00">
        <f t="shared" si="0"/>
        <v>9</v>
      </c>
      <c r="B18" s="101"/>
      <c r="C18" s="102"/>
      <c r="D18" s="101"/>
      <c r="E18" s="103"/>
      <c r="F18" s="104"/>
      <c r="G18" s="105"/>
      <c r="H18" s="105"/>
      <c r="I18" s="303"/>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12">
        <f t="shared" si="0"/>
        <v>10</v>
      </c>
      <c r="B19" s="107"/>
      <c r="C19" s="107"/>
      <c r="D19" s="107"/>
      <c r="E19" s="108"/>
      <c r="F19" s="109"/>
      <c r="G19" s="110"/>
      <c r="H19" s="110"/>
      <c r="I19" s="304"/>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32"/>
      <c r="B20" s="111"/>
      <c r="C20" s="111"/>
      <c r="D20" s="111"/>
      <c r="E20" s="111"/>
      <c r="F20" s="111"/>
      <c r="G20" s="111"/>
      <c r="H20" s="113" t="str">
        <f>"Total "&amp;LEFT(A7,2)</f>
        <v>Total I1</v>
      </c>
      <c r="I20" s="114">
        <f>SUM(I10:I19)</f>
        <v>0</v>
      </c>
    </row>
    <row r="22" spans="1:31" ht="33.75" customHeight="1">
      <c r="A22" s="51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3"/>
      <c r="C22" s="513"/>
      <c r="D22" s="513"/>
      <c r="E22" s="513"/>
      <c r="F22" s="513"/>
      <c r="G22" s="513"/>
      <c r="H22" s="513"/>
      <c r="I22" s="513"/>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A4" sqref="A4:C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46" t="str">
        <f>'Date initiale'!C3</f>
        <v>Universitatea de Arhitectură și Urbanism "Ion Mincu" București</v>
      </c>
      <c r="B1" s="246"/>
      <c r="C1" s="246"/>
      <c r="D1" s="2"/>
      <c r="E1" s="2"/>
      <c r="F1" s="3"/>
      <c r="G1" s="3"/>
      <c r="H1" s="3"/>
      <c r="I1" s="3"/>
    </row>
    <row r="2" spans="1:31" ht="15.75">
      <c r="A2" s="246" t="str">
        <f>'Date initiale'!B4&amp;" "&amp;'Date initiale'!C4</f>
        <v>Facultatea ARHITECTURA</v>
      </c>
      <c r="B2" s="246"/>
      <c r="C2" s="246"/>
      <c r="D2" s="2"/>
      <c r="E2" s="2"/>
      <c r="F2" s="3"/>
      <c r="G2" s="3"/>
      <c r="H2" s="3"/>
      <c r="I2" s="3"/>
    </row>
    <row r="3" spans="1:31" ht="15.75">
      <c r="A3" s="246" t="str">
        <f>'Date initiale'!B5&amp;" "&amp;'Date initiale'!C5</f>
        <v>Departamentul Sinteza Proiectării de Arhitectură</v>
      </c>
      <c r="B3" s="246"/>
      <c r="C3" s="246"/>
      <c r="D3" s="2"/>
      <c r="E3" s="2"/>
      <c r="F3" s="2"/>
      <c r="G3" s="2"/>
      <c r="H3" s="2"/>
      <c r="I3" s="2"/>
    </row>
    <row r="4" spans="1:31" ht="15.75">
      <c r="A4" s="512" t="str">
        <f>'Date initiale'!C6&amp;", "&amp;'Date initiale'!C7</f>
        <v>Nemes Karoly Imre, Conferențiar, pozitia 24</v>
      </c>
      <c r="B4" s="512"/>
      <c r="C4" s="512"/>
      <c r="D4" s="2"/>
      <c r="E4" s="2"/>
      <c r="F4" s="3"/>
      <c r="G4" s="3"/>
      <c r="H4" s="3"/>
      <c r="I4" s="3"/>
    </row>
    <row r="5" spans="1:31" s="172" customFormat="1" ht="15.75">
      <c r="A5" s="247"/>
      <c r="B5" s="247"/>
      <c r="C5" s="247"/>
      <c r="D5" s="2"/>
      <c r="E5" s="2"/>
      <c r="F5" s="3"/>
      <c r="G5" s="3"/>
      <c r="H5" s="3"/>
      <c r="I5" s="3"/>
    </row>
    <row r="6" spans="1:31" ht="15.75">
      <c r="A6" s="511" t="s">
        <v>110</v>
      </c>
      <c r="B6" s="511"/>
      <c r="C6" s="511"/>
      <c r="D6" s="511"/>
      <c r="E6" s="511"/>
      <c r="F6" s="511"/>
      <c r="G6" s="511"/>
      <c r="H6" s="511"/>
      <c r="I6" s="511"/>
    </row>
    <row r="7" spans="1:31" ht="15.75">
      <c r="A7" s="511" t="str">
        <f>'Descriere indicatori'!B5&amp;". "&amp;'Descriere indicatori'!C5</f>
        <v xml:space="preserve">I2. Cărţi de autor publicate la edituri cu prestigiu naţional* </v>
      </c>
      <c r="B7" s="511"/>
      <c r="C7" s="511"/>
      <c r="D7" s="511"/>
      <c r="E7" s="511"/>
      <c r="F7" s="511"/>
      <c r="G7" s="511"/>
      <c r="H7" s="511"/>
      <c r="I7" s="511"/>
    </row>
    <row r="8" spans="1:31" ht="16.5" thickBot="1">
      <c r="A8" s="33"/>
      <c r="B8" s="33"/>
      <c r="C8" s="33"/>
      <c r="D8" s="33"/>
      <c r="E8" s="33"/>
      <c r="F8" s="33"/>
      <c r="G8" s="33"/>
      <c r="H8" s="33"/>
      <c r="I8" s="33"/>
    </row>
    <row r="9" spans="1:31" s="6" customFormat="1" ht="60.75" thickBot="1">
      <c r="A9" s="182" t="s">
        <v>55</v>
      </c>
      <c r="B9" s="183" t="s">
        <v>83</v>
      </c>
      <c r="C9" s="183" t="s">
        <v>84</v>
      </c>
      <c r="D9" s="183" t="s">
        <v>85</v>
      </c>
      <c r="E9" s="183" t="s">
        <v>86</v>
      </c>
      <c r="F9" s="184" t="s">
        <v>87</v>
      </c>
      <c r="G9" s="183" t="s">
        <v>88</v>
      </c>
      <c r="H9" s="183" t="s">
        <v>89</v>
      </c>
      <c r="I9" s="185" t="s">
        <v>90</v>
      </c>
      <c r="J9" s="4"/>
      <c r="K9" s="252" t="s">
        <v>108</v>
      </c>
      <c r="L9" s="5"/>
      <c r="M9" s="5"/>
      <c r="N9" s="5"/>
      <c r="O9" s="5"/>
      <c r="P9" s="5"/>
      <c r="Q9" s="5"/>
      <c r="R9" s="5"/>
      <c r="S9" s="5"/>
      <c r="T9" s="5"/>
      <c r="U9" s="5"/>
      <c r="V9" s="5"/>
      <c r="W9" s="5"/>
      <c r="X9" s="5"/>
      <c r="Y9" s="5"/>
      <c r="Z9" s="5"/>
      <c r="AA9" s="5"/>
      <c r="AB9" s="5"/>
      <c r="AC9" s="5"/>
      <c r="AD9" s="5"/>
      <c r="AE9" s="5"/>
    </row>
    <row r="10" spans="1:31" s="6" customFormat="1" ht="15.75">
      <c r="A10" s="115">
        <v>1</v>
      </c>
      <c r="B10" s="116"/>
      <c r="C10" s="117"/>
      <c r="D10" s="116"/>
      <c r="E10" s="118"/>
      <c r="F10" s="119"/>
      <c r="G10" s="116"/>
      <c r="H10" s="116"/>
      <c r="I10" s="305"/>
      <c r="J10" s="7"/>
      <c r="K10" s="253">
        <v>15</v>
      </c>
      <c r="L10" s="7" t="s">
        <v>246</v>
      </c>
      <c r="M10" s="7"/>
      <c r="N10" s="7"/>
      <c r="O10" s="7"/>
      <c r="P10" s="7"/>
      <c r="Q10" s="7"/>
      <c r="R10" s="7"/>
      <c r="S10" s="7"/>
      <c r="T10" s="7"/>
      <c r="U10" s="7"/>
      <c r="V10" s="7"/>
      <c r="W10" s="7"/>
      <c r="X10" s="7"/>
      <c r="Y10" s="7"/>
      <c r="Z10" s="7"/>
      <c r="AA10" s="7"/>
      <c r="AB10" s="7"/>
      <c r="AC10" s="7"/>
      <c r="AD10" s="7"/>
      <c r="AE10" s="7"/>
    </row>
    <row r="11" spans="1:31" s="6" customFormat="1" ht="15.75">
      <c r="A11" s="120">
        <f>A10+1</f>
        <v>2</v>
      </c>
      <c r="B11" s="121"/>
      <c r="C11" s="122"/>
      <c r="D11" s="121"/>
      <c r="E11" s="122"/>
      <c r="F11" s="123"/>
      <c r="G11" s="121"/>
      <c r="H11" s="121"/>
      <c r="I11" s="306"/>
      <c r="J11" s="7"/>
      <c r="K11" s="48"/>
      <c r="L11" s="7"/>
      <c r="M11" s="7"/>
      <c r="N11" s="7"/>
      <c r="O11" s="7"/>
      <c r="P11" s="7"/>
      <c r="Q11" s="7"/>
      <c r="R11" s="7"/>
      <c r="S11" s="7"/>
      <c r="T11" s="7"/>
      <c r="U11" s="7"/>
      <c r="V11" s="7"/>
      <c r="W11" s="7"/>
      <c r="X11" s="7"/>
      <c r="Y11" s="7"/>
      <c r="Z11" s="7"/>
      <c r="AA11" s="7"/>
      <c r="AB11" s="7"/>
      <c r="AC11" s="7"/>
      <c r="AD11" s="7"/>
      <c r="AE11" s="7"/>
    </row>
    <row r="12" spans="1:31" s="6" customFormat="1" ht="15.75">
      <c r="A12" s="120">
        <f t="shared" ref="A12:A19" si="0">A11+1</f>
        <v>3</v>
      </c>
      <c r="B12" s="122"/>
      <c r="C12" s="122"/>
      <c r="D12" s="121"/>
      <c r="E12" s="122"/>
      <c r="F12" s="123"/>
      <c r="G12" s="124"/>
      <c r="H12" s="121"/>
      <c r="I12" s="306"/>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20">
        <f t="shared" si="0"/>
        <v>4</v>
      </c>
      <c r="B13" s="122"/>
      <c r="C13" s="122"/>
      <c r="D13" s="121"/>
      <c r="E13" s="122"/>
      <c r="F13" s="123"/>
      <c r="G13" s="124"/>
      <c r="H13" s="124"/>
      <c r="I13" s="306"/>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0">
        <f t="shared" si="0"/>
        <v>5</v>
      </c>
      <c r="B14" s="121"/>
      <c r="C14" s="122"/>
      <c r="D14" s="121"/>
      <c r="E14" s="122"/>
      <c r="F14" s="123"/>
      <c r="G14" s="121"/>
      <c r="H14" s="121"/>
      <c r="I14" s="306"/>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0">
        <f t="shared" si="0"/>
        <v>6</v>
      </c>
      <c r="B15" s="122"/>
      <c r="C15" s="122"/>
      <c r="D15" s="121"/>
      <c r="E15" s="122"/>
      <c r="F15" s="123"/>
      <c r="G15" s="124"/>
      <c r="H15" s="121"/>
      <c r="I15" s="306"/>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0">
        <f t="shared" si="0"/>
        <v>7</v>
      </c>
      <c r="B16" s="122"/>
      <c r="C16" s="122"/>
      <c r="D16" s="121"/>
      <c r="E16" s="122"/>
      <c r="F16" s="123"/>
      <c r="G16" s="124"/>
      <c r="H16" s="124"/>
      <c r="I16" s="306"/>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0">
        <f t="shared" si="0"/>
        <v>8</v>
      </c>
      <c r="B17" s="125"/>
      <c r="C17" s="122"/>
      <c r="D17" s="125"/>
      <c r="E17" s="126"/>
      <c r="F17" s="123"/>
      <c r="G17" s="124"/>
      <c r="H17" s="124"/>
      <c r="I17" s="306"/>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0">
        <f t="shared" si="0"/>
        <v>9</v>
      </c>
      <c r="B18" s="125"/>
      <c r="C18" s="122"/>
      <c r="D18" s="125"/>
      <c r="E18" s="126"/>
      <c r="F18" s="123"/>
      <c r="G18" s="124"/>
      <c r="H18" s="124"/>
      <c r="I18" s="306"/>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27">
        <f t="shared" si="0"/>
        <v>10</v>
      </c>
      <c r="B19" s="128"/>
      <c r="C19" s="129"/>
      <c r="D19" s="128"/>
      <c r="E19" s="129"/>
      <c r="F19" s="130"/>
      <c r="G19" s="130"/>
      <c r="H19" s="130"/>
      <c r="I19" s="307"/>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43"/>
      <c r="B20" s="131"/>
      <c r="C20" s="131"/>
      <c r="D20" s="131"/>
      <c r="E20" s="131"/>
      <c r="F20" s="131"/>
      <c r="G20" s="131"/>
      <c r="H20" s="113" t="str">
        <f>"Total "&amp;LEFT(A7,2)</f>
        <v>Total I2</v>
      </c>
      <c r="I20" s="133">
        <f>SUM(I10:I19)</f>
        <v>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51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3"/>
      <c r="C22" s="513"/>
      <c r="D22" s="513"/>
      <c r="E22" s="513"/>
      <c r="F22" s="513"/>
      <c r="G22" s="513"/>
      <c r="H22" s="513"/>
      <c r="I22" s="513"/>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8"/>
  <sheetViews>
    <sheetView workbookViewId="0">
      <selection activeCell="B24" sqref="B24"/>
    </sheetView>
  </sheetViews>
  <sheetFormatPr defaultRowHeight="15"/>
  <cols>
    <col min="1" max="1" width="5.140625" customWidth="1"/>
    <col min="2" max="2" width="22.140625" customWidth="1"/>
    <col min="3" max="3" width="27.140625" customWidth="1"/>
    <col min="4" max="4" width="21.42578125" customWidth="1"/>
    <col min="5" max="5" width="17.5703125" customWidth="1"/>
    <col min="6" max="6" width="6.85546875" customWidth="1"/>
    <col min="7" max="7" width="10" customWidth="1"/>
    <col min="8" max="8" width="10.5703125" customWidth="1"/>
    <col min="9" max="9" width="9.7109375" customWidth="1"/>
  </cols>
  <sheetData>
    <row r="1" spans="1:12">
      <c r="A1" s="246" t="str">
        <f>'Date initiale'!C3</f>
        <v>Universitatea de Arhitectură și Urbanism "Ion Mincu" București</v>
      </c>
      <c r="B1" s="246"/>
      <c r="C1" s="246"/>
    </row>
    <row r="2" spans="1:12">
      <c r="A2" s="246" t="str">
        <f>'Date initiale'!B4&amp;" "&amp;'Date initiale'!C4</f>
        <v>Facultatea ARHITECTURA</v>
      </c>
      <c r="B2" s="246"/>
      <c r="C2" s="246"/>
    </row>
    <row r="3" spans="1:12">
      <c r="A3" s="246" t="str">
        <f>'Date initiale'!B5&amp;" "&amp;'Date initiale'!C5</f>
        <v>Departamentul Sinteza Proiectării de Arhitectură</v>
      </c>
      <c r="B3" s="246"/>
      <c r="C3" s="246"/>
    </row>
    <row r="4" spans="1:12">
      <c r="A4" s="111" t="str">
        <f>'Date initiale'!C6&amp;", "&amp;'Date initiale'!C7</f>
        <v>Nemes Karoly Imre, Conferențiar, pozitia 24</v>
      </c>
      <c r="B4" s="111"/>
      <c r="C4" s="111"/>
    </row>
    <row r="5" spans="1:12" s="172" customFormat="1">
      <c r="A5" s="111"/>
      <c r="B5" s="111"/>
      <c r="C5" s="111"/>
    </row>
    <row r="6" spans="1:12" ht="15.75">
      <c r="A6" s="511" t="s">
        <v>110</v>
      </c>
      <c r="B6" s="511"/>
      <c r="C6" s="511"/>
      <c r="D6" s="511"/>
      <c r="E6" s="511"/>
      <c r="F6" s="511"/>
      <c r="G6" s="511"/>
      <c r="H6" s="511"/>
      <c r="I6" s="511"/>
    </row>
    <row r="7" spans="1:12" ht="15.75">
      <c r="A7" s="511" t="str">
        <f>'Descriere indicatori'!B6&amp;". "&amp;'Descriere indicatori'!C6</f>
        <v xml:space="preserve">I3. Capitole de autor cuprinse în cărţi publicate la edituri cu prestigiu naţional* </v>
      </c>
      <c r="B7" s="511"/>
      <c r="C7" s="511"/>
      <c r="D7" s="511"/>
      <c r="E7" s="511"/>
      <c r="F7" s="511"/>
      <c r="G7" s="511"/>
      <c r="H7" s="511"/>
      <c r="I7" s="511"/>
    </row>
    <row r="8" spans="1:12" ht="16.5" thickBot="1">
      <c r="A8" s="33"/>
      <c r="B8" s="33"/>
      <c r="C8" s="33"/>
      <c r="D8" s="33"/>
      <c r="E8" s="33"/>
      <c r="F8" s="33"/>
      <c r="G8" s="33"/>
      <c r="H8" s="33"/>
      <c r="I8" s="33"/>
    </row>
    <row r="9" spans="1:12" ht="60.75" thickBot="1">
      <c r="A9" s="144" t="s">
        <v>55</v>
      </c>
      <c r="B9" s="145" t="s">
        <v>83</v>
      </c>
      <c r="C9" s="145" t="s">
        <v>175</v>
      </c>
      <c r="D9" s="145" t="s">
        <v>85</v>
      </c>
      <c r="E9" s="145" t="s">
        <v>86</v>
      </c>
      <c r="F9" s="146" t="s">
        <v>87</v>
      </c>
      <c r="G9" s="145" t="s">
        <v>88</v>
      </c>
      <c r="H9" s="145" t="s">
        <v>89</v>
      </c>
      <c r="I9" s="147" t="s">
        <v>90</v>
      </c>
      <c r="K9" s="252" t="s">
        <v>108</v>
      </c>
    </row>
    <row r="10" spans="1:12" ht="30">
      <c r="A10" s="490">
        <v>1</v>
      </c>
      <c r="B10" s="477" t="s">
        <v>422</v>
      </c>
      <c r="C10" s="403" t="s">
        <v>382</v>
      </c>
      <c r="D10" s="403" t="s">
        <v>324</v>
      </c>
      <c r="E10" s="404" t="s">
        <v>383</v>
      </c>
      <c r="F10" s="478">
        <v>2005</v>
      </c>
      <c r="G10" s="478">
        <v>143</v>
      </c>
      <c r="H10" s="478">
        <v>8</v>
      </c>
      <c r="I10" s="387">
        <v>5</v>
      </c>
      <c r="K10" s="253">
        <v>10</v>
      </c>
      <c r="L10" s="356" t="s">
        <v>247</v>
      </c>
    </row>
    <row r="11" spans="1:12" s="172" customFormat="1" ht="30">
      <c r="A11" s="479">
        <f t="shared" ref="A11:A18" si="0">A10+1</f>
        <v>2</v>
      </c>
      <c r="B11" s="487" t="s">
        <v>422</v>
      </c>
      <c r="C11" s="480" t="s">
        <v>332</v>
      </c>
      <c r="D11" s="480" t="s">
        <v>324</v>
      </c>
      <c r="E11" s="488" t="s">
        <v>329</v>
      </c>
      <c r="F11" s="481">
        <v>2007</v>
      </c>
      <c r="G11" s="481">
        <v>193</v>
      </c>
      <c r="H11" s="481">
        <v>8</v>
      </c>
      <c r="I11" s="388">
        <v>5</v>
      </c>
    </row>
    <row r="12" spans="1:12" s="172" customFormat="1" ht="30">
      <c r="A12" s="486">
        <f t="shared" si="0"/>
        <v>3</v>
      </c>
      <c r="B12" s="487" t="s">
        <v>422</v>
      </c>
      <c r="C12" s="480" t="s">
        <v>335</v>
      </c>
      <c r="D12" s="480" t="s">
        <v>324</v>
      </c>
      <c r="E12" s="488" t="s">
        <v>336</v>
      </c>
      <c r="F12" s="481">
        <v>2008</v>
      </c>
      <c r="G12" s="481">
        <v>211</v>
      </c>
      <c r="H12" s="481">
        <v>12</v>
      </c>
      <c r="I12" s="388">
        <v>5</v>
      </c>
    </row>
    <row r="13" spans="1:12" ht="45">
      <c r="A13" s="486">
        <f t="shared" si="0"/>
        <v>4</v>
      </c>
      <c r="B13" s="487" t="s">
        <v>460</v>
      </c>
      <c r="C13" s="480" t="s">
        <v>339</v>
      </c>
      <c r="D13" s="480" t="s">
        <v>340</v>
      </c>
      <c r="E13" s="488" t="s">
        <v>341</v>
      </c>
      <c r="F13" s="481">
        <v>2008</v>
      </c>
      <c r="G13" s="481">
        <v>278</v>
      </c>
      <c r="H13" s="481">
        <v>4</v>
      </c>
      <c r="I13" s="388">
        <v>5</v>
      </c>
      <c r="K13" s="48"/>
    </row>
    <row r="14" spans="1:12" ht="45">
      <c r="A14" s="486">
        <f t="shared" si="0"/>
        <v>5</v>
      </c>
      <c r="B14" s="487" t="s">
        <v>460</v>
      </c>
      <c r="C14" s="480" t="s">
        <v>346</v>
      </c>
      <c r="D14" s="480" t="s">
        <v>352</v>
      </c>
      <c r="E14" s="488" t="s">
        <v>347</v>
      </c>
      <c r="F14" s="481">
        <v>2010</v>
      </c>
      <c r="G14" s="481">
        <v>523</v>
      </c>
      <c r="H14" s="481">
        <v>6</v>
      </c>
      <c r="I14" s="388">
        <v>5</v>
      </c>
    </row>
    <row r="15" spans="1:12" ht="60">
      <c r="A15" s="486">
        <f t="shared" si="0"/>
        <v>6</v>
      </c>
      <c r="B15" s="487" t="s">
        <v>422</v>
      </c>
      <c r="C15" s="480" t="s">
        <v>330</v>
      </c>
      <c r="D15" s="480" t="s">
        <v>324</v>
      </c>
      <c r="E15" s="488" t="s">
        <v>331</v>
      </c>
      <c r="F15" s="481">
        <v>2011</v>
      </c>
      <c r="G15" s="481">
        <v>202</v>
      </c>
      <c r="H15" s="481">
        <v>8</v>
      </c>
      <c r="I15" s="388">
        <v>5</v>
      </c>
    </row>
    <row r="16" spans="1:12" s="172" customFormat="1" ht="30">
      <c r="A16" s="486">
        <f t="shared" si="0"/>
        <v>7</v>
      </c>
      <c r="B16" s="487" t="s">
        <v>422</v>
      </c>
      <c r="C16" s="480" t="s">
        <v>333</v>
      </c>
      <c r="D16" s="480" t="s">
        <v>324</v>
      </c>
      <c r="E16" s="488" t="s">
        <v>334</v>
      </c>
      <c r="F16" s="481">
        <v>2012</v>
      </c>
      <c r="G16" s="481">
        <v>170</v>
      </c>
      <c r="H16" s="481">
        <v>6</v>
      </c>
      <c r="I16" s="388">
        <v>5</v>
      </c>
    </row>
    <row r="17" spans="1:9" s="172" customFormat="1" ht="30">
      <c r="A17" s="486">
        <f t="shared" si="0"/>
        <v>8</v>
      </c>
      <c r="B17" s="487" t="s">
        <v>299</v>
      </c>
      <c r="C17" s="480" t="s">
        <v>349</v>
      </c>
      <c r="D17" s="480" t="s">
        <v>350</v>
      </c>
      <c r="E17" s="488" t="s">
        <v>351</v>
      </c>
      <c r="F17" s="481">
        <v>2013</v>
      </c>
      <c r="G17" s="481">
        <v>311</v>
      </c>
      <c r="H17" s="481">
        <v>6</v>
      </c>
      <c r="I17" s="388">
        <v>5</v>
      </c>
    </row>
    <row r="18" spans="1:9" ht="45">
      <c r="A18" s="486">
        <f t="shared" si="0"/>
        <v>9</v>
      </c>
      <c r="B18" s="487" t="s">
        <v>422</v>
      </c>
      <c r="C18" s="480" t="s">
        <v>326</v>
      </c>
      <c r="D18" s="480" t="s">
        <v>325</v>
      </c>
      <c r="E18" s="488" t="s">
        <v>327</v>
      </c>
      <c r="F18" s="481">
        <v>2013</v>
      </c>
      <c r="G18" s="482">
        <v>215</v>
      </c>
      <c r="H18" s="482">
        <v>12</v>
      </c>
      <c r="I18" s="388">
        <v>5</v>
      </c>
    </row>
    <row r="19" spans="1:9" ht="30">
      <c r="A19" s="486" t="s">
        <v>344</v>
      </c>
      <c r="B19" s="487" t="s">
        <v>422</v>
      </c>
      <c r="C19" s="406" t="s">
        <v>459</v>
      </c>
      <c r="D19" s="406" t="s">
        <v>324</v>
      </c>
      <c r="E19" s="407" t="s">
        <v>314</v>
      </c>
      <c r="F19" s="408">
        <v>2013</v>
      </c>
      <c r="G19" s="408">
        <v>168</v>
      </c>
      <c r="H19" s="408">
        <v>10</v>
      </c>
      <c r="I19" s="409">
        <v>5</v>
      </c>
    </row>
    <row r="20" spans="1:9">
      <c r="A20" s="486" t="s">
        <v>345</v>
      </c>
      <c r="B20" s="487" t="s">
        <v>419</v>
      </c>
      <c r="C20" s="406" t="s">
        <v>415</v>
      </c>
      <c r="D20" s="406" t="s">
        <v>585</v>
      </c>
      <c r="E20" s="407" t="s">
        <v>484</v>
      </c>
      <c r="F20" s="408">
        <v>2015</v>
      </c>
      <c r="G20" s="408">
        <v>141</v>
      </c>
      <c r="H20" s="408">
        <v>4</v>
      </c>
      <c r="I20" s="409">
        <v>5</v>
      </c>
    </row>
    <row r="21" spans="1:9" ht="45">
      <c r="A21" s="486" t="s">
        <v>348</v>
      </c>
      <c r="B21" s="487" t="s">
        <v>422</v>
      </c>
      <c r="C21" s="406" t="s">
        <v>323</v>
      </c>
      <c r="D21" s="406" t="s">
        <v>324</v>
      </c>
      <c r="E21" s="407" t="s">
        <v>321</v>
      </c>
      <c r="F21" s="408">
        <v>2016</v>
      </c>
      <c r="G21" s="408">
        <v>147</v>
      </c>
      <c r="H21" s="408">
        <v>8</v>
      </c>
      <c r="I21" s="409">
        <v>5</v>
      </c>
    </row>
    <row r="22" spans="1:9" s="172" customFormat="1" ht="30">
      <c r="A22" s="486" t="s">
        <v>363</v>
      </c>
      <c r="B22" s="487" t="s">
        <v>422</v>
      </c>
      <c r="C22" s="406" t="s">
        <v>328</v>
      </c>
      <c r="D22" s="406" t="s">
        <v>324</v>
      </c>
      <c r="E22" s="407" t="s">
        <v>329</v>
      </c>
      <c r="F22" s="408">
        <v>2016</v>
      </c>
      <c r="G22" s="408">
        <v>165</v>
      </c>
      <c r="H22" s="408">
        <v>12</v>
      </c>
      <c r="I22" s="409">
        <v>5</v>
      </c>
    </row>
    <row r="23" spans="1:9" s="172" customFormat="1" ht="30">
      <c r="A23" s="486" t="s">
        <v>367</v>
      </c>
      <c r="B23" s="487" t="s">
        <v>422</v>
      </c>
      <c r="C23" s="406" t="s">
        <v>417</v>
      </c>
      <c r="D23" s="406" t="s">
        <v>324</v>
      </c>
      <c r="E23" s="407" t="s">
        <v>418</v>
      </c>
      <c r="F23" s="408">
        <v>2018</v>
      </c>
      <c r="G23" s="408">
        <v>153</v>
      </c>
      <c r="H23" s="408">
        <v>8</v>
      </c>
      <c r="I23" s="409">
        <v>5</v>
      </c>
    </row>
    <row r="24" spans="1:9" s="172" customFormat="1" ht="30" customHeight="1">
      <c r="A24" s="486" t="s">
        <v>370</v>
      </c>
      <c r="B24" s="487" t="s">
        <v>419</v>
      </c>
      <c r="C24" s="406" t="s">
        <v>475</v>
      </c>
      <c r="D24" s="406" t="s">
        <v>585</v>
      </c>
      <c r="E24" s="407" t="s">
        <v>416</v>
      </c>
      <c r="F24" s="408">
        <v>2018</v>
      </c>
      <c r="G24" s="408">
        <v>121</v>
      </c>
      <c r="H24" s="408">
        <v>4</v>
      </c>
      <c r="I24" s="409">
        <v>5</v>
      </c>
    </row>
    <row r="25" spans="1:9" s="172" customFormat="1" ht="15.75" thickBot="1">
      <c r="A25" s="391" t="s">
        <v>374</v>
      </c>
      <c r="B25" s="405"/>
      <c r="C25" s="483"/>
      <c r="D25" s="483"/>
      <c r="E25" s="489"/>
      <c r="F25" s="484"/>
      <c r="G25" s="484"/>
      <c r="H25" s="484"/>
      <c r="I25" s="390"/>
    </row>
    <row r="26" spans="1:9" ht="15.75" thickBot="1">
      <c r="A26" s="402"/>
      <c r="B26" s="111"/>
      <c r="C26" s="111"/>
      <c r="D26" s="111"/>
      <c r="E26" s="111"/>
      <c r="F26" s="111"/>
      <c r="G26" s="111"/>
      <c r="H26" s="377" t="str">
        <f>"Total "&amp;LEFT(A7,2)</f>
        <v>Total I3</v>
      </c>
      <c r="I26" s="378">
        <f>SUM(I10:I25)</f>
        <v>75</v>
      </c>
    </row>
    <row r="27" spans="1:9" ht="17.25" customHeight="1"/>
    <row r="28" spans="1:9">
      <c r="A28" s="51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8" s="513"/>
      <c r="C28" s="513"/>
      <c r="D28" s="513"/>
      <c r="E28" s="513"/>
      <c r="F28" s="513"/>
      <c r="G28" s="513"/>
      <c r="H28" s="513"/>
      <c r="I28" s="513"/>
    </row>
  </sheetData>
  <mergeCells count="3">
    <mergeCell ref="A6:I6"/>
    <mergeCell ref="A7:I7"/>
    <mergeCell ref="A28:I2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44"/>
  <sheetViews>
    <sheetView topLeftCell="A7" workbookViewId="0">
      <selection activeCell="E30" sqref="E3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46" t="str">
        <f>'Date initiale'!C3</f>
        <v>Universitatea de Arhitectură și Urbanism "Ion Mincu" București</v>
      </c>
      <c r="B1" s="246"/>
      <c r="C1" s="246"/>
    </row>
    <row r="2" spans="1:12">
      <c r="A2" s="246" t="str">
        <f>'Date initiale'!B4&amp;" "&amp;'Date initiale'!C4</f>
        <v>Facultatea ARHITECTURA</v>
      </c>
      <c r="B2" s="246"/>
      <c r="C2" s="246"/>
    </row>
    <row r="3" spans="1:12">
      <c r="A3" s="246" t="str">
        <f>'Date initiale'!B5&amp;" "&amp;'Date initiale'!C5</f>
        <v>Departamentul Sinteza Proiectării de Arhitectură</v>
      </c>
      <c r="B3" s="246"/>
      <c r="C3" s="246"/>
    </row>
    <row r="4" spans="1:12">
      <c r="A4" s="111" t="str">
        <f>'Date initiale'!C6&amp;", "&amp;'Date initiale'!C7</f>
        <v>Nemes Karoly Imre, Conferențiar, pozitia 24</v>
      </c>
      <c r="B4" s="111"/>
      <c r="C4" s="111"/>
    </row>
    <row r="5" spans="1:12" s="172" customFormat="1">
      <c r="A5" s="111"/>
      <c r="B5" s="111"/>
      <c r="C5" s="111"/>
    </row>
    <row r="6" spans="1:12" ht="15.75">
      <c r="A6" s="511" t="s">
        <v>110</v>
      </c>
      <c r="B6" s="511"/>
      <c r="C6" s="511"/>
      <c r="D6" s="511"/>
      <c r="E6" s="511"/>
      <c r="F6" s="511"/>
      <c r="G6" s="511"/>
      <c r="H6" s="511"/>
      <c r="I6" s="511"/>
    </row>
    <row r="7" spans="1:12" ht="15.75">
      <c r="A7" s="511" t="str">
        <f>'Descriere indicatori'!B7&amp;". "&amp;'Descriere indicatori'!C7</f>
        <v xml:space="preserve">I4. Articole in extenso în reviste ştiinţifice de specialitate* </v>
      </c>
      <c r="B7" s="511"/>
      <c r="C7" s="511"/>
      <c r="D7" s="511"/>
      <c r="E7" s="511"/>
      <c r="F7" s="511"/>
      <c r="G7" s="511"/>
      <c r="H7" s="511"/>
      <c r="I7" s="511"/>
    </row>
    <row r="8" spans="1:12" ht="15.75" thickBot="1">
      <c r="A8" s="142"/>
      <c r="B8" s="142"/>
      <c r="C8" s="142"/>
      <c r="D8" s="142"/>
      <c r="E8" s="142"/>
      <c r="F8" s="142"/>
      <c r="G8" s="142"/>
      <c r="H8" s="142"/>
      <c r="I8" s="142"/>
    </row>
    <row r="9" spans="1:12" ht="30.75" thickBot="1">
      <c r="A9" s="178" t="s">
        <v>55</v>
      </c>
      <c r="B9" s="145" t="s">
        <v>83</v>
      </c>
      <c r="C9" s="145" t="s">
        <v>56</v>
      </c>
      <c r="D9" s="145" t="s">
        <v>57</v>
      </c>
      <c r="E9" s="145" t="s">
        <v>80</v>
      </c>
      <c r="F9" s="146" t="s">
        <v>87</v>
      </c>
      <c r="G9" s="145" t="s">
        <v>58</v>
      </c>
      <c r="H9" s="145" t="s">
        <v>111</v>
      </c>
      <c r="I9" s="147" t="s">
        <v>90</v>
      </c>
      <c r="K9" s="252" t="s">
        <v>108</v>
      </c>
    </row>
    <row r="10" spans="1:12" ht="30">
      <c r="A10" s="96">
        <v>1</v>
      </c>
      <c r="B10" s="398" t="s">
        <v>424</v>
      </c>
      <c r="C10" s="97" t="s">
        <v>390</v>
      </c>
      <c r="D10" s="97" t="s">
        <v>365</v>
      </c>
      <c r="E10" s="134" t="s">
        <v>366</v>
      </c>
      <c r="F10" s="99">
        <v>2001</v>
      </c>
      <c r="G10" s="99" t="s">
        <v>391</v>
      </c>
      <c r="H10" s="99">
        <v>2</v>
      </c>
      <c r="I10" s="450">
        <v>3.3</v>
      </c>
      <c r="K10" s="253">
        <v>10</v>
      </c>
      <c r="L10" s="356" t="s">
        <v>248</v>
      </c>
    </row>
    <row r="11" spans="1:12" ht="30">
      <c r="A11" s="100">
        <f>A10+1</f>
        <v>2</v>
      </c>
      <c r="B11" s="399" t="s">
        <v>422</v>
      </c>
      <c r="C11" s="154" t="s">
        <v>364</v>
      </c>
      <c r="D11" s="154" t="s">
        <v>365</v>
      </c>
      <c r="E11" s="155" t="s">
        <v>366</v>
      </c>
      <c r="F11" s="104">
        <v>2003</v>
      </c>
      <c r="G11" s="104" t="s">
        <v>392</v>
      </c>
      <c r="H11" s="104">
        <v>5</v>
      </c>
      <c r="I11" s="451">
        <v>3.3</v>
      </c>
      <c r="K11" s="48"/>
    </row>
    <row r="12" spans="1:12" ht="30">
      <c r="A12" s="100">
        <f t="shared" ref="A12:A41" si="0">A11+1</f>
        <v>3</v>
      </c>
      <c r="B12" s="399" t="s">
        <v>422</v>
      </c>
      <c r="C12" s="102" t="s">
        <v>342</v>
      </c>
      <c r="D12" s="154" t="s">
        <v>315</v>
      </c>
      <c r="E12" s="155" t="s">
        <v>316</v>
      </c>
      <c r="F12" s="104">
        <v>2003</v>
      </c>
      <c r="G12" s="104">
        <v>23</v>
      </c>
      <c r="H12" s="104">
        <v>8</v>
      </c>
      <c r="I12" s="451">
        <v>3.3</v>
      </c>
    </row>
    <row r="13" spans="1:12" ht="30">
      <c r="A13" s="100">
        <f t="shared" si="0"/>
        <v>4</v>
      </c>
      <c r="B13" s="399" t="s">
        <v>422</v>
      </c>
      <c r="C13" s="154" t="s">
        <v>409</v>
      </c>
      <c r="D13" s="154" t="s">
        <v>461</v>
      </c>
      <c r="E13" s="155" t="s">
        <v>319</v>
      </c>
      <c r="F13" s="104">
        <v>2004</v>
      </c>
      <c r="G13" s="104">
        <v>20</v>
      </c>
      <c r="H13" s="104">
        <v>8</v>
      </c>
      <c r="I13" s="451">
        <v>3.3</v>
      </c>
    </row>
    <row r="14" spans="1:12" ht="30">
      <c r="A14" s="100">
        <f t="shared" si="0"/>
        <v>5</v>
      </c>
      <c r="B14" s="399" t="s">
        <v>422</v>
      </c>
      <c r="C14" s="154" t="s">
        <v>368</v>
      </c>
      <c r="D14" s="154" t="s">
        <v>401</v>
      </c>
      <c r="E14" s="155" t="s">
        <v>316</v>
      </c>
      <c r="F14" s="104">
        <v>2004</v>
      </c>
      <c r="G14" s="104" t="s">
        <v>402</v>
      </c>
      <c r="H14" s="104">
        <v>13</v>
      </c>
      <c r="I14" s="451">
        <v>3.3</v>
      </c>
    </row>
    <row r="15" spans="1:12" ht="30">
      <c r="A15" s="100">
        <f t="shared" si="0"/>
        <v>6</v>
      </c>
      <c r="B15" s="399" t="s">
        <v>422</v>
      </c>
      <c r="C15" s="154" t="s">
        <v>399</v>
      </c>
      <c r="D15" s="154" t="s">
        <v>365</v>
      </c>
      <c r="E15" s="155" t="s">
        <v>366</v>
      </c>
      <c r="F15" s="104">
        <v>2005</v>
      </c>
      <c r="G15" s="104" t="s">
        <v>400</v>
      </c>
      <c r="H15" s="104">
        <v>5</v>
      </c>
      <c r="I15" s="451">
        <v>3.3</v>
      </c>
    </row>
    <row r="16" spans="1:12" ht="30">
      <c r="A16" s="100">
        <f t="shared" si="0"/>
        <v>7</v>
      </c>
      <c r="B16" s="399" t="s">
        <v>425</v>
      </c>
      <c r="C16" s="154" t="s">
        <v>397</v>
      </c>
      <c r="D16" s="154" t="s">
        <v>365</v>
      </c>
      <c r="E16" s="155" t="s">
        <v>366</v>
      </c>
      <c r="F16" s="104">
        <v>2005</v>
      </c>
      <c r="G16" s="104" t="s">
        <v>398</v>
      </c>
      <c r="H16" s="104">
        <v>5</v>
      </c>
      <c r="I16" s="451">
        <v>3.3</v>
      </c>
    </row>
    <row r="17" spans="1:9" ht="30">
      <c r="A17" s="100">
        <f t="shared" si="0"/>
        <v>8</v>
      </c>
      <c r="B17" s="399" t="s">
        <v>422</v>
      </c>
      <c r="C17" s="154" t="s">
        <v>464</v>
      </c>
      <c r="D17" s="154" t="s">
        <v>461</v>
      </c>
      <c r="E17" s="155" t="s">
        <v>319</v>
      </c>
      <c r="F17" s="104">
        <v>2005</v>
      </c>
      <c r="G17" s="104">
        <v>38</v>
      </c>
      <c r="H17" s="104">
        <v>4</v>
      </c>
      <c r="I17" s="451">
        <v>3.3</v>
      </c>
    </row>
    <row r="18" spans="1:9" ht="30">
      <c r="A18" s="100">
        <f t="shared" si="0"/>
        <v>9</v>
      </c>
      <c r="B18" s="399" t="s">
        <v>422</v>
      </c>
      <c r="C18" s="154" t="s">
        <v>368</v>
      </c>
      <c r="D18" s="154" t="s">
        <v>365</v>
      </c>
      <c r="E18" s="155" t="s">
        <v>366</v>
      </c>
      <c r="F18" s="104">
        <v>2005</v>
      </c>
      <c r="G18" s="104" t="s">
        <v>369</v>
      </c>
      <c r="H18" s="104">
        <v>2</v>
      </c>
      <c r="I18" s="451">
        <v>3.3</v>
      </c>
    </row>
    <row r="19" spans="1:9" ht="30">
      <c r="A19" s="100">
        <f t="shared" si="0"/>
        <v>10</v>
      </c>
      <c r="B19" s="399" t="s">
        <v>299</v>
      </c>
      <c r="C19" s="154" t="s">
        <v>403</v>
      </c>
      <c r="D19" s="154" t="s">
        <v>401</v>
      </c>
      <c r="E19" s="155" t="s">
        <v>316</v>
      </c>
      <c r="F19" s="104">
        <v>2006</v>
      </c>
      <c r="G19" s="104">
        <v>50</v>
      </c>
      <c r="H19" s="104">
        <v>9</v>
      </c>
      <c r="I19" s="451">
        <v>3.3</v>
      </c>
    </row>
    <row r="20" spans="1:9" ht="30">
      <c r="A20" s="100">
        <f t="shared" si="0"/>
        <v>11</v>
      </c>
      <c r="B20" s="399" t="s">
        <v>422</v>
      </c>
      <c r="C20" s="154" t="s">
        <v>372</v>
      </c>
      <c r="D20" s="154" t="s">
        <v>365</v>
      </c>
      <c r="E20" s="155" t="s">
        <v>371</v>
      </c>
      <c r="F20" s="104">
        <v>2006</v>
      </c>
      <c r="G20" s="104" t="s">
        <v>373</v>
      </c>
      <c r="H20" s="104">
        <v>14</v>
      </c>
      <c r="I20" s="451">
        <v>3.3</v>
      </c>
    </row>
    <row r="21" spans="1:9" ht="30">
      <c r="A21" s="100">
        <f t="shared" si="0"/>
        <v>12</v>
      </c>
      <c r="B21" s="399" t="s">
        <v>422</v>
      </c>
      <c r="C21" s="154" t="s">
        <v>406</v>
      </c>
      <c r="D21" s="154" t="s">
        <v>401</v>
      </c>
      <c r="E21" s="155" t="s">
        <v>316</v>
      </c>
      <c r="F21" s="104">
        <v>2007</v>
      </c>
      <c r="G21" s="104" t="s">
        <v>407</v>
      </c>
      <c r="H21" s="104">
        <v>9</v>
      </c>
      <c r="I21" s="451">
        <v>3.3</v>
      </c>
    </row>
    <row r="22" spans="1:9" ht="30">
      <c r="A22" s="100">
        <f t="shared" si="0"/>
        <v>13</v>
      </c>
      <c r="B22" s="399" t="s">
        <v>420</v>
      </c>
      <c r="C22" s="154" t="s">
        <v>404</v>
      </c>
      <c r="D22" s="154" t="s">
        <v>401</v>
      </c>
      <c r="E22" s="155" t="s">
        <v>316</v>
      </c>
      <c r="F22" s="104">
        <v>2007</v>
      </c>
      <c r="G22" s="104" t="s">
        <v>405</v>
      </c>
      <c r="H22" s="104">
        <v>8</v>
      </c>
      <c r="I22" s="451">
        <v>3.3</v>
      </c>
    </row>
    <row r="23" spans="1:9" ht="30">
      <c r="A23" s="100">
        <f t="shared" si="0"/>
        <v>14</v>
      </c>
      <c r="B23" s="399" t="s">
        <v>425</v>
      </c>
      <c r="C23" s="154" t="s">
        <v>395</v>
      </c>
      <c r="D23" s="154" t="s">
        <v>365</v>
      </c>
      <c r="E23" s="155" t="s">
        <v>371</v>
      </c>
      <c r="F23" s="104">
        <v>2007</v>
      </c>
      <c r="G23" s="104" t="s">
        <v>396</v>
      </c>
      <c r="H23" s="104">
        <v>5</v>
      </c>
      <c r="I23" s="451">
        <v>3.3</v>
      </c>
    </row>
    <row r="24" spans="1:9" ht="45">
      <c r="A24" s="100">
        <f t="shared" si="0"/>
        <v>15</v>
      </c>
      <c r="B24" s="399" t="s">
        <v>422</v>
      </c>
      <c r="C24" s="154" t="s">
        <v>463</v>
      </c>
      <c r="D24" s="154" t="s">
        <v>318</v>
      </c>
      <c r="E24" s="155" t="s">
        <v>319</v>
      </c>
      <c r="F24" s="104">
        <v>2007</v>
      </c>
      <c r="G24" s="104">
        <v>56</v>
      </c>
      <c r="H24" s="104">
        <v>18</v>
      </c>
      <c r="I24" s="451">
        <v>3.3</v>
      </c>
    </row>
    <row r="25" spans="1:9" ht="30">
      <c r="A25" s="100">
        <f t="shared" si="0"/>
        <v>16</v>
      </c>
      <c r="B25" s="399" t="s">
        <v>422</v>
      </c>
      <c r="C25" s="154" t="s">
        <v>375</v>
      </c>
      <c r="D25" s="154" t="s">
        <v>365</v>
      </c>
      <c r="E25" s="155" t="s">
        <v>371</v>
      </c>
      <c r="F25" s="104">
        <v>2007</v>
      </c>
      <c r="G25" s="104" t="s">
        <v>376</v>
      </c>
      <c r="H25" s="104">
        <v>4</v>
      </c>
      <c r="I25" s="451">
        <v>3.3</v>
      </c>
    </row>
    <row r="26" spans="1:9" ht="30">
      <c r="A26" s="100">
        <f t="shared" si="0"/>
        <v>17</v>
      </c>
      <c r="B26" s="399" t="s">
        <v>425</v>
      </c>
      <c r="C26" s="154" t="s">
        <v>462</v>
      </c>
      <c r="D26" s="154" t="s">
        <v>461</v>
      </c>
      <c r="E26" s="155" t="s">
        <v>319</v>
      </c>
      <c r="F26" s="104">
        <v>2008</v>
      </c>
      <c r="G26" s="104">
        <v>60</v>
      </c>
      <c r="H26" s="104">
        <v>4</v>
      </c>
      <c r="I26" s="451">
        <v>3.3</v>
      </c>
    </row>
    <row r="27" spans="1:9" ht="30">
      <c r="A27" s="100">
        <f t="shared" si="0"/>
        <v>18</v>
      </c>
      <c r="B27" s="399" t="s">
        <v>420</v>
      </c>
      <c r="C27" s="154" t="s">
        <v>360</v>
      </c>
      <c r="D27" s="154" t="s">
        <v>361</v>
      </c>
      <c r="E27" s="155" t="s">
        <v>362</v>
      </c>
      <c r="F27" s="104">
        <v>2008</v>
      </c>
      <c r="G27" s="104">
        <v>14</v>
      </c>
      <c r="H27" s="104">
        <v>9</v>
      </c>
      <c r="I27" s="451">
        <v>5</v>
      </c>
    </row>
    <row r="28" spans="1:9" ht="30">
      <c r="A28" s="100">
        <f t="shared" si="0"/>
        <v>19</v>
      </c>
      <c r="B28" s="399" t="s">
        <v>422</v>
      </c>
      <c r="C28" s="102" t="s">
        <v>295</v>
      </c>
      <c r="D28" s="154" t="s">
        <v>315</v>
      </c>
      <c r="E28" s="155" t="s">
        <v>316</v>
      </c>
      <c r="F28" s="104">
        <v>2008</v>
      </c>
      <c r="G28" s="104">
        <v>83</v>
      </c>
      <c r="H28" s="104">
        <v>13</v>
      </c>
      <c r="I28" s="451">
        <v>3.3</v>
      </c>
    </row>
    <row r="29" spans="1:9" ht="30">
      <c r="A29" s="100">
        <f t="shared" si="0"/>
        <v>20</v>
      </c>
      <c r="B29" s="399" t="s">
        <v>422</v>
      </c>
      <c r="C29" s="154" t="s">
        <v>410</v>
      </c>
      <c r="D29" s="154" t="s">
        <v>461</v>
      </c>
      <c r="E29" s="155" t="s">
        <v>319</v>
      </c>
      <c r="F29" s="104">
        <v>2009</v>
      </c>
      <c r="G29" s="104">
        <v>77</v>
      </c>
      <c r="H29" s="104">
        <v>6</v>
      </c>
      <c r="I29" s="451">
        <v>3.3</v>
      </c>
    </row>
    <row r="30" spans="1:9" ht="30">
      <c r="A30" s="100">
        <f t="shared" si="0"/>
        <v>21</v>
      </c>
      <c r="B30" s="399" t="s">
        <v>422</v>
      </c>
      <c r="C30" s="154" t="s">
        <v>393</v>
      </c>
      <c r="D30" s="154" t="s">
        <v>365</v>
      </c>
      <c r="E30" s="155" t="s">
        <v>371</v>
      </c>
      <c r="F30" s="104">
        <v>2009</v>
      </c>
      <c r="G30" s="104" t="s">
        <v>394</v>
      </c>
      <c r="H30" s="104">
        <v>4</v>
      </c>
      <c r="I30" s="451">
        <v>3.3</v>
      </c>
    </row>
    <row r="31" spans="1:9" ht="30">
      <c r="A31" s="100">
        <f t="shared" si="0"/>
        <v>22</v>
      </c>
      <c r="B31" s="399" t="s">
        <v>426</v>
      </c>
      <c r="C31" s="154" t="s">
        <v>377</v>
      </c>
      <c r="D31" s="154" t="s">
        <v>365</v>
      </c>
      <c r="E31" s="155" t="s">
        <v>371</v>
      </c>
      <c r="F31" s="104">
        <v>2009</v>
      </c>
      <c r="G31" s="104" t="s">
        <v>378</v>
      </c>
      <c r="H31" s="104">
        <v>4</v>
      </c>
      <c r="I31" s="451">
        <v>3.3</v>
      </c>
    </row>
    <row r="32" spans="1:9" ht="30">
      <c r="A32" s="100">
        <f t="shared" si="0"/>
        <v>23</v>
      </c>
      <c r="B32" s="399" t="s">
        <v>422</v>
      </c>
      <c r="C32" s="102" t="s">
        <v>337</v>
      </c>
      <c r="D32" s="154" t="s">
        <v>315</v>
      </c>
      <c r="E32" s="167" t="s">
        <v>316</v>
      </c>
      <c r="F32" s="104">
        <v>2010</v>
      </c>
      <c r="G32" s="104">
        <v>107</v>
      </c>
      <c r="H32" s="104">
        <v>2</v>
      </c>
      <c r="I32" s="451">
        <v>3.3</v>
      </c>
    </row>
    <row r="33" spans="1:9" ht="30">
      <c r="A33" s="100">
        <f t="shared" si="0"/>
        <v>24</v>
      </c>
      <c r="B33" s="399" t="s">
        <v>419</v>
      </c>
      <c r="C33" s="154" t="s">
        <v>408</v>
      </c>
      <c r="D33" s="154" t="s">
        <v>401</v>
      </c>
      <c r="E33" s="155" t="s">
        <v>316</v>
      </c>
      <c r="F33" s="104">
        <v>2011</v>
      </c>
      <c r="G33" s="104">
        <v>118</v>
      </c>
      <c r="H33" s="104">
        <v>15</v>
      </c>
      <c r="I33" s="451">
        <v>5</v>
      </c>
    </row>
    <row r="34" spans="1:9" ht="45">
      <c r="A34" s="100">
        <f t="shared" si="0"/>
        <v>25</v>
      </c>
      <c r="B34" s="399" t="s">
        <v>423</v>
      </c>
      <c r="C34" s="102" t="s">
        <v>322</v>
      </c>
      <c r="D34" s="154" t="s">
        <v>315</v>
      </c>
      <c r="E34" s="155" t="s">
        <v>316</v>
      </c>
      <c r="F34" s="104">
        <v>2011</v>
      </c>
      <c r="G34" s="104">
        <v>119</v>
      </c>
      <c r="H34" s="104">
        <v>9</v>
      </c>
      <c r="I34" s="451">
        <v>3.3</v>
      </c>
    </row>
    <row r="35" spans="1:9" ht="45">
      <c r="A35" s="100">
        <f t="shared" si="0"/>
        <v>26</v>
      </c>
      <c r="B35" s="399" t="s">
        <v>421</v>
      </c>
      <c r="C35" s="154" t="s">
        <v>343</v>
      </c>
      <c r="D35" s="154" t="s">
        <v>315</v>
      </c>
      <c r="E35" s="155" t="s">
        <v>316</v>
      </c>
      <c r="F35" s="104">
        <v>2012</v>
      </c>
      <c r="G35" s="104">
        <v>129</v>
      </c>
      <c r="H35" s="104">
        <v>9</v>
      </c>
      <c r="I35" s="451">
        <v>3.3</v>
      </c>
    </row>
    <row r="36" spans="1:9" ht="30">
      <c r="A36" s="100">
        <f t="shared" si="0"/>
        <v>27</v>
      </c>
      <c r="B36" s="399" t="s">
        <v>426</v>
      </c>
      <c r="C36" s="154" t="s">
        <v>379</v>
      </c>
      <c r="D36" s="154" t="s">
        <v>380</v>
      </c>
      <c r="E36" s="155" t="s">
        <v>381</v>
      </c>
      <c r="F36" s="104">
        <v>2015</v>
      </c>
      <c r="G36" s="104">
        <v>40</v>
      </c>
      <c r="H36" s="104">
        <v>4</v>
      </c>
      <c r="I36" s="451">
        <v>3.3</v>
      </c>
    </row>
    <row r="37" spans="1:9" ht="30">
      <c r="A37" s="100">
        <f t="shared" si="0"/>
        <v>28</v>
      </c>
      <c r="B37" s="399" t="s">
        <v>425</v>
      </c>
      <c r="C37" s="154" t="s">
        <v>353</v>
      </c>
      <c r="D37" s="154" t="s">
        <v>354</v>
      </c>
      <c r="E37" s="155" t="s">
        <v>355</v>
      </c>
      <c r="F37" s="104">
        <v>2015</v>
      </c>
      <c r="G37" s="104">
        <v>138</v>
      </c>
      <c r="H37" s="104">
        <v>3</v>
      </c>
      <c r="I37" s="451">
        <v>3.3</v>
      </c>
    </row>
    <row r="38" spans="1:9" ht="30">
      <c r="A38" s="100">
        <f t="shared" si="0"/>
        <v>29</v>
      </c>
      <c r="B38" s="399" t="s">
        <v>422</v>
      </c>
      <c r="C38" s="102" t="s">
        <v>317</v>
      </c>
      <c r="D38" s="154" t="s">
        <v>318</v>
      </c>
      <c r="E38" s="167" t="s">
        <v>319</v>
      </c>
      <c r="F38" s="104">
        <v>2016</v>
      </c>
      <c r="G38" s="104" t="s">
        <v>320</v>
      </c>
      <c r="H38" s="104">
        <v>6</v>
      </c>
      <c r="I38" s="451">
        <v>3.3</v>
      </c>
    </row>
    <row r="39" spans="1:9" ht="30">
      <c r="A39" s="100">
        <f t="shared" si="0"/>
        <v>30</v>
      </c>
      <c r="B39" s="399" t="s">
        <v>424</v>
      </c>
      <c r="C39" s="102" t="s">
        <v>338</v>
      </c>
      <c r="D39" s="154" t="s">
        <v>315</v>
      </c>
      <c r="E39" s="155" t="s">
        <v>316</v>
      </c>
      <c r="F39" s="104">
        <v>2017</v>
      </c>
      <c r="G39" s="104">
        <v>179</v>
      </c>
      <c r="H39" s="104">
        <v>7</v>
      </c>
      <c r="I39" s="451">
        <v>3.3</v>
      </c>
    </row>
    <row r="40" spans="1:9">
      <c r="A40" s="100">
        <f t="shared" si="0"/>
        <v>31</v>
      </c>
      <c r="B40" s="400" t="s">
        <v>419</v>
      </c>
      <c r="C40" s="392" t="s">
        <v>430</v>
      </c>
      <c r="D40" s="154" t="s">
        <v>315</v>
      </c>
      <c r="E40" s="155" t="s">
        <v>316</v>
      </c>
      <c r="F40" s="393">
        <v>2022</v>
      </c>
      <c r="G40" s="393">
        <v>207</v>
      </c>
      <c r="H40" s="393">
        <v>7</v>
      </c>
      <c r="I40" s="394">
        <v>10</v>
      </c>
    </row>
    <row r="41" spans="1:9" ht="15.75" thickBot="1">
      <c r="A41" s="106">
        <f t="shared" si="0"/>
        <v>32</v>
      </c>
      <c r="B41" s="107"/>
      <c r="C41" s="107"/>
      <c r="D41" s="107"/>
      <c r="E41" s="108"/>
      <c r="F41" s="109"/>
      <c r="G41" s="109"/>
      <c r="H41" s="109"/>
      <c r="I41" s="307"/>
    </row>
    <row r="42" spans="1:9" ht="15.75" thickBot="1">
      <c r="A42" s="341"/>
      <c r="B42" s="111"/>
      <c r="C42" s="111"/>
      <c r="D42" s="111"/>
      <c r="E42" s="111"/>
      <c r="F42" s="111"/>
      <c r="G42" s="111"/>
      <c r="H42" s="113" t="str">
        <f>"Total "&amp;LEFT(A7,2)</f>
        <v>Total I4</v>
      </c>
      <c r="I42" s="149">
        <f>SUM(I10:I41)</f>
        <v>112.39999999999995</v>
      </c>
    </row>
    <row r="44" spans="1:9" ht="33.75" customHeight="1">
      <c r="A44" s="513"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44" s="513"/>
      <c r="C44" s="513"/>
      <c r="D44" s="513"/>
      <c r="E44" s="513"/>
      <c r="F44" s="513"/>
      <c r="G44" s="513"/>
      <c r="H44" s="513"/>
      <c r="I44" s="513"/>
    </row>
  </sheetData>
  <mergeCells count="3">
    <mergeCell ref="A7:I7"/>
    <mergeCell ref="A6:I6"/>
    <mergeCell ref="A44:I4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34</vt:i4>
      </vt:variant>
      <vt:variant>
        <vt:lpstr>Zone denumite</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'Descriere indicatori'!Imprimare_titluri</vt:lpstr>
      <vt:lpstr>'Fisa verificare'!Imprimare_titluri</vt:lpstr>
      <vt:lpstr>'Date initiale'!Zona_de_imprimat</vt:lpstr>
      <vt:lpstr>'Descriere indicatori'!Zona_de_imprimat</vt:lpstr>
      <vt:lpstr>'Fisa verificare'!Zona_de_imprimat</vt:lpstr>
      <vt:lpstr>'I1'!Zona_de_imprimat</vt:lpstr>
      <vt:lpstr>'I10'!Zona_de_imprimat</vt:lpstr>
      <vt:lpstr>I11a!Zona_de_imprimat</vt:lpstr>
      <vt:lpstr>I11b!Zona_de_imprimat</vt:lpstr>
      <vt:lpstr>I11c!Zona_de_imprimat</vt:lpstr>
      <vt:lpstr>'I12'!Zona_de_imprimat</vt:lpstr>
      <vt:lpstr>'I13'!Zona_de_imprimat</vt:lpstr>
      <vt:lpstr>I14a!Zona_de_imprimat</vt:lpstr>
      <vt:lpstr>I14b!Zona_de_imprimat</vt:lpstr>
      <vt:lpstr>I14c!Zona_de_imprimat</vt:lpstr>
      <vt:lpstr>'I15'!Zona_de_imprimat</vt:lpstr>
      <vt:lpstr>'I16'!Zona_de_imprimat</vt:lpstr>
      <vt:lpstr>'I17'!Zona_de_imprimat</vt:lpstr>
      <vt:lpstr>'I18'!Zona_de_imprimat</vt:lpstr>
      <vt:lpstr>'I19'!Zona_de_imprimat</vt:lpstr>
      <vt:lpstr>'I2'!Zona_de_imprimat</vt:lpstr>
      <vt:lpstr>'I20'!Zona_de_imprimat</vt:lpstr>
      <vt:lpstr>'I21'!Zona_de_imprimat</vt:lpstr>
      <vt:lpstr>'I22'!Zona_de_imprimat</vt:lpstr>
      <vt:lpstr>'I23'!Zona_de_imprimat</vt:lpstr>
      <vt:lpstr>'I24'!Zona_de_imprimat</vt:lpstr>
      <vt:lpstr>'I3'!Zona_de_imprimat</vt:lpstr>
      <vt:lpstr>'I4'!Zona_de_imprimat</vt:lpstr>
      <vt:lpstr>'I5'!Zona_de_imprimat</vt:lpstr>
      <vt:lpstr>'I6'!Zona_de_imprimat</vt:lpstr>
      <vt:lpstr>'I7'!Zona_de_imprimat</vt:lpstr>
      <vt:lpstr>'I8'!Zona_de_imprimat</vt:lpstr>
      <vt:lpstr>'I9'!Zona_de_imprimat</vt:lpstr>
      <vt:lpstr>'Punctaj necesar'!Zona_de_imprimat</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Karoly Nemes</cp:lastModifiedBy>
  <cp:lastPrinted>2022-05-03T05:49:12Z</cp:lastPrinted>
  <dcterms:created xsi:type="dcterms:W3CDTF">2013-01-10T17:13:12Z</dcterms:created>
  <dcterms:modified xsi:type="dcterms:W3CDTF">2022-06-07T15:26:04Z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